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92" yWindow="360" windowWidth="26412" windowHeight="15048" tabRatio="601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1'!$A$5:$Y$98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4" i="7" l="1"/>
  <c r="S65" i="7"/>
  <c r="T44" i="7"/>
  <c r="S49" i="7"/>
  <c r="S48" i="7" s="1"/>
  <c r="S46" i="7" s="1"/>
  <c r="R92" i="7"/>
  <c r="S57" i="7" l="1"/>
  <c r="S54" i="7" s="1"/>
  <c r="T57" i="7"/>
  <c r="T54" i="7" s="1"/>
  <c r="U57" i="7"/>
  <c r="U54" i="7" s="1"/>
  <c r="R57" i="7"/>
  <c r="R54" i="7" s="1"/>
  <c r="S53" i="7"/>
  <c r="S42" i="7"/>
  <c r="S41" i="7" s="1"/>
  <c r="S45" i="7"/>
  <c r="V58" i="7"/>
  <c r="W58" i="7" s="1"/>
  <c r="V57" i="7" l="1"/>
  <c r="V54" i="7" s="1"/>
  <c r="X58" i="7"/>
  <c r="W57" i="7"/>
  <c r="W54" i="7" s="1"/>
  <c r="S92" i="7"/>
  <c r="S36" i="7"/>
  <c r="S35" i="7" s="1"/>
  <c r="X92" i="7"/>
  <c r="W92" i="7"/>
  <c r="V92" i="7"/>
  <c r="U92" i="7"/>
  <c r="T92" i="7"/>
  <c r="S64" i="7"/>
  <c r="T64" i="7" s="1"/>
  <c r="U64" i="7" s="1"/>
  <c r="V64" i="7" s="1"/>
  <c r="W64" i="7" s="1"/>
  <c r="T36" i="7"/>
  <c r="X41" i="7"/>
  <c r="W41" i="7"/>
  <c r="V41" i="7"/>
  <c r="U41" i="7"/>
  <c r="X57" i="7" l="1"/>
  <c r="X54" i="7" s="1"/>
  <c r="X64" i="7"/>
  <c r="X53" i="7"/>
  <c r="W53" i="7"/>
  <c r="V53" i="7"/>
  <c r="U53" i="7"/>
  <c r="T53" i="7"/>
  <c r="T41" i="7" l="1"/>
  <c r="T35" i="7"/>
  <c r="U36" i="7"/>
  <c r="U35" i="7" s="1"/>
  <c r="V36" i="7"/>
  <c r="V35" i="7" s="1"/>
  <c r="W36" i="7"/>
  <c r="W35" i="7" s="1"/>
  <c r="X36" i="7"/>
  <c r="X35" i="7" s="1"/>
  <c r="S63" i="7"/>
  <c r="S80" i="7"/>
  <c r="S84" i="7"/>
  <c r="T45" i="7"/>
  <c r="T63" i="7"/>
  <c r="T84" i="7"/>
  <c r="U45" i="7"/>
  <c r="U63" i="7"/>
  <c r="U84" i="7"/>
  <c r="V45" i="7"/>
  <c r="V63" i="7"/>
  <c r="V73" i="7"/>
  <c r="V84" i="7"/>
  <c r="W45" i="7"/>
  <c r="W63" i="7"/>
  <c r="W73" i="7"/>
  <c r="W84" i="7"/>
  <c r="X45" i="7"/>
  <c r="X63" i="7"/>
  <c r="X73" i="7"/>
  <c r="X84" i="7"/>
  <c r="R53" i="7"/>
  <c r="R63" i="7"/>
  <c r="R73" i="7"/>
  <c r="R84" i="7"/>
  <c r="R55" i="7"/>
  <c r="S55" i="7" s="1"/>
  <c r="T55" i="7" s="1"/>
  <c r="U55" i="7" s="1"/>
  <c r="V55" i="7" s="1"/>
  <c r="W55" i="7" s="1"/>
  <c r="X55" i="7" s="1"/>
  <c r="T46" i="7"/>
  <c r="U46" i="7"/>
  <c r="V46" i="7"/>
  <c r="W46" i="7"/>
  <c r="X46" i="7"/>
  <c r="U75" i="7"/>
  <c r="V75" i="7" s="1"/>
  <c r="W75" i="7" s="1"/>
  <c r="X75" i="7" s="1"/>
  <c r="U74" i="7"/>
  <c r="V74" i="7" s="1"/>
  <c r="W74" i="7" s="1"/>
  <c r="X74" i="7" s="1"/>
  <c r="X106" i="7"/>
  <c r="W106" i="7"/>
  <c r="V106" i="7"/>
  <c r="X107" i="7"/>
  <c r="W107" i="7"/>
  <c r="V107" i="7"/>
  <c r="U107" i="7"/>
  <c r="T107" i="7"/>
  <c r="S107" i="7"/>
  <c r="R45" i="7" l="1"/>
  <c r="R48" i="7"/>
  <c r="U34" i="7"/>
  <c r="S34" i="7"/>
  <c r="R46" i="7"/>
  <c r="R36" i="7"/>
  <c r="R35" i="7" s="1"/>
  <c r="R41" i="7"/>
  <c r="W62" i="7"/>
  <c r="V62" i="7"/>
  <c r="X34" i="7"/>
  <c r="R62" i="7"/>
  <c r="V34" i="7"/>
  <c r="X62" i="7"/>
  <c r="W34" i="7"/>
  <c r="T34" i="7"/>
  <c r="U73" i="7"/>
  <c r="U62" i="7" s="1"/>
  <c r="T73" i="7"/>
  <c r="T62" i="7" s="1"/>
  <c r="S73" i="7"/>
  <c r="R34" i="7" l="1"/>
  <c r="R28" i="7" s="1"/>
  <c r="S62" i="7"/>
  <c r="S28" i="7" s="1"/>
  <c r="U28" i="7"/>
  <c r="V28" i="7"/>
  <c r="W28" i="7"/>
  <c r="X28" i="7"/>
  <c r="T28" i="7"/>
</calcChain>
</file>

<file path=xl/comments1.xml><?xml version="1.0" encoding="utf-8"?>
<comments xmlns="http://schemas.openxmlformats.org/spreadsheetml/2006/main">
  <authors>
    <author>Автор</author>
  </authors>
  <commentList>
    <comment ref="R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отобразить по этой колонке фактические данные за 2025 год (как в сданном отчете)</t>
        </r>
      </text>
    </comment>
  </commentList>
</comments>
</file>

<file path=xl/sharedStrings.xml><?xml version="1.0" encoding="utf-8"?>
<sst xmlns="http://schemas.openxmlformats.org/spreadsheetml/2006/main" count="579" uniqueCount="169">
  <si>
    <t>Гкал</t>
  </si>
  <si>
    <t>ед.</t>
  </si>
  <si>
    <t>тыс. руб.</t>
  </si>
  <si>
    <t>%</t>
  </si>
  <si>
    <t>тыс.руб.</t>
  </si>
  <si>
    <t>куб.м.</t>
  </si>
  <si>
    <t>0</t>
  </si>
  <si>
    <t>6</t>
  </si>
  <si>
    <t>1</t>
  </si>
  <si>
    <t>2</t>
  </si>
  <si>
    <t>3</t>
  </si>
  <si>
    <t>4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</si>
  <si>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</si>
  <si>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</si>
  <si>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</si>
  <si>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15</t>
  </si>
  <si>
    <t>км</t>
  </si>
  <si>
    <t>да - 1                  нет - 0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</si>
  <si>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</si>
  <si>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Характеристика муниципальной программы города Твери</t>
  </si>
  <si>
    <t>ед</t>
  </si>
  <si>
    <t>2. Цель - цель муниципальной программы.</t>
  </si>
  <si>
    <t>3. Направление - направление муниципальной программы.</t>
  </si>
  <si>
    <t>5. Мероприятие (результат) - мероприятие муниципального проекта, комплекса процессных мероприятий.</t>
  </si>
  <si>
    <t>4.  Задача - задача муниципального проекта, комплекса процессных мероприятий.</t>
  </si>
  <si>
    <t>6. Показатель - показатель цели муниципальной программы, показатель задачи муниципального проекта, показатель задачи комплекса процессных мероприятий.</t>
  </si>
  <si>
    <t>7. Параметр мероприятия (результата) - показатель мероприятия структурного элемента муниципальной программы.</t>
  </si>
  <si>
    <t>Дополнительный аналитический код</t>
  </si>
  <si>
    <t>программа</t>
  </si>
  <si>
    <t>направление</t>
  </si>
  <si>
    <t xml:space="preserve">
программа
направление
тип структурного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</si>
  <si>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</si>
  <si>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</si>
  <si>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мероприятие (результат)</t>
  </si>
  <si>
    <t>ответственный исполнитель, соисполнитель, участник муниципальной программы</t>
  </si>
  <si>
    <t>направление расходов (КЦСР 10 знаков)</t>
  </si>
  <si>
    <t>Код бюджетной классификации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</si>
  <si>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</si>
  <si>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</si>
  <si>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</si>
  <si>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Муниципальная программа, всего</t>
  </si>
  <si>
    <t>Финансовый год, предшествующий году начала реализации муниципальной программы,
2025 год</t>
  </si>
  <si>
    <t>тысяча рублей</t>
  </si>
  <si>
    <t>х</t>
  </si>
  <si>
    <t>балл</t>
  </si>
  <si>
    <t>«Коммунальное хозяйство города Твери»</t>
  </si>
  <si>
    <r>
      <t>Цель 1  «</t>
    </r>
    <r>
      <rPr>
        <sz val="11"/>
        <rFont val="Times New Roman"/>
        <family val="1"/>
        <charset val="204"/>
      </rPr>
      <t>Повышение качества и надежности жилищно-коммунальных услуг и условий проживания граждан на территории муниципального образования городской округ город Тверь»</t>
    </r>
  </si>
  <si>
    <t>00000</t>
  </si>
  <si>
    <t>99999</t>
  </si>
  <si>
    <t>06</t>
  </si>
  <si>
    <t>01</t>
  </si>
  <si>
    <t>-</t>
  </si>
  <si>
    <t>02</t>
  </si>
  <si>
    <t>03</t>
  </si>
  <si>
    <t>04</t>
  </si>
  <si>
    <t>20</t>
  </si>
  <si>
    <t>00</t>
  </si>
  <si>
    <t>И</t>
  </si>
  <si>
    <t>51541</t>
  </si>
  <si>
    <t>49</t>
  </si>
  <si>
    <t>А1542</t>
  </si>
  <si>
    <t>47</t>
  </si>
  <si>
    <t>S011L</t>
  </si>
  <si>
    <t>S0121</t>
  </si>
  <si>
    <t>40</t>
  </si>
  <si>
    <t>Муниципальные проекты:</t>
  </si>
  <si>
    <t>51542</t>
  </si>
  <si>
    <r>
      <t xml:space="preserve">Муниципальный проект «Строительство котельной «Затверецкая» (I-II этапы)», </t>
    </r>
    <r>
      <rPr>
        <i/>
        <sz val="11"/>
        <rFont val="Times New Roman"/>
        <family val="1"/>
        <charset val="204"/>
      </rPr>
      <t>не входящий в состав национальных проектов и реализуемый в рамках АИП Тверской области</t>
    </r>
    <r>
      <rPr>
        <sz val="11"/>
        <rFont val="Times New Roman"/>
        <family val="1"/>
        <charset val="204"/>
      </rPr>
      <t xml:space="preserve">
</t>
    </r>
  </si>
  <si>
    <r>
      <t xml:space="preserve">Муниципальный проект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ПИР)»,  </t>
    </r>
    <r>
      <rPr>
        <i/>
        <sz val="11"/>
        <rFont val="Times New Roman"/>
        <family val="1"/>
        <charset val="204"/>
      </rPr>
      <t xml:space="preserve">реализуемый в рамках государственных программ Тверской области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</si>
  <si>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разработанных проектно-сметных документаций для строительства объекта»</t>
    </r>
  </si>
  <si>
    <r>
      <t xml:space="preserve">Параметр 2  </t>
    </r>
    <r>
      <rPr>
        <sz val="11"/>
        <rFont val="Times New Roman"/>
        <family val="1"/>
        <charset val="204"/>
      </rPr>
      <t>«Количество построенных котельных»</t>
    </r>
  </si>
  <si>
    <r>
      <t xml:space="preserve">Параметр 1 </t>
    </r>
    <r>
      <rPr>
        <sz val="11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</si>
  <si>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1 </t>
    </r>
    <r>
      <rPr>
        <sz val="11"/>
        <rFont val="Times New Roman"/>
        <family val="1"/>
        <charset val="204"/>
      </rPr>
      <t>«Процент муниципальных сетей города Твери от общей протяженности существующих сетей в городе Твери»</t>
    </r>
  </si>
  <si>
    <r>
      <t>Мероприятие 1.02 «</t>
    </r>
    <r>
      <rPr>
        <sz val="11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</si>
  <si>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Параметр 1 </t>
    </r>
    <r>
      <rPr>
        <sz val="11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</si>
  <si>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</si>
  <si>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</si>
  <si>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>Задача 2  «</t>
    </r>
    <r>
      <rPr>
        <sz val="11"/>
        <rFont val="Times New Roman"/>
        <family val="1"/>
        <charset val="204"/>
      </rPr>
      <t>Снижение количества отключений услуг тепло-, и  водоснабжения»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</si>
  <si>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</si>
  <si>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1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</si>
  <si>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Мероприятие 2.01  </t>
    </r>
    <r>
      <rPr>
        <sz val="11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</si>
  <si>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</si>
  <si>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Параметр 2 </t>
    </r>
    <r>
      <rPr>
        <sz val="11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</si>
  <si>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Параметр 3 </t>
    </r>
    <r>
      <rPr>
        <sz val="11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</si>
  <si>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Мероприятие 2.02  </t>
    </r>
    <r>
      <rPr>
        <sz val="11"/>
        <rFont val="Times New Roman"/>
        <family val="1"/>
        <charset val="204"/>
      </rPr>
      <t xml:space="preserve"> «Устранение аварийных ситуаций на объектах жилищно-коммунального хозяйства»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</si>
  <si>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«Количество отремонтированных коммунальных объектов » </t>
    </r>
  </si>
  <si>
    <r>
      <t>Мероприятие 2.03   «</t>
    </r>
    <r>
      <rPr>
        <sz val="11"/>
        <rFont val="Times New Roman"/>
        <family val="1"/>
        <charset val="204"/>
      </rPr>
      <t>Изготовление проектной и сметной  документации на строительство, реконструкцию, ремонт объектов инженерной инфраструктуры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</si>
  <si>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1 </t>
    </r>
    <r>
      <rPr>
        <sz val="11"/>
        <rFont val="Times New Roman"/>
        <family val="1"/>
        <charset val="204"/>
      </rPr>
      <t>«Согласование инвестиционных программ ресурсоснабжающих организаций»
1 - выполнено / 0 - не выполнено</t>
    </r>
  </si>
  <si>
    <r>
      <t>Показатель 1 «</t>
    </r>
    <r>
      <rPr>
        <sz val="11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</si>
  <si>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2 «</t>
    </r>
    <r>
      <rPr>
        <sz val="11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</si>
  <si>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>Параметр 1 «</t>
    </r>
    <r>
      <rPr>
        <sz val="11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</si>
  <si>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1 </t>
    </r>
    <r>
      <rPr>
        <sz val="11"/>
        <rFont val="Times New Roman"/>
        <family val="1"/>
        <charset val="204"/>
      </rPr>
      <t>«Уровень износа объектов теплоснабжения 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</si>
  <si>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2 </t>
    </r>
    <r>
      <rPr>
        <sz val="11"/>
        <rFont val="Times New Roman"/>
        <family val="1"/>
        <charset val="204"/>
      </rPr>
      <t>«Уровень износа объектов водоснабжения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</si>
  <si>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3 </t>
    </r>
    <r>
      <rPr>
        <sz val="11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</si>
  <si>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1"/>
        <rFont val="Times New Roman"/>
        <family val="1"/>
        <charset val="204"/>
      </rPr>
      <t>«Доля населения, удовлетворенного жилищными и коммунальными услугами</t>
    </r>
    <r>
      <rPr>
        <b/>
        <sz val="11"/>
        <rFont val="Times New Roman"/>
        <family val="1"/>
        <charset val="204"/>
      </rPr>
      <t>»</t>
    </r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</si>
  <si>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построенных и (или)  реконструированных объектов  водоснабжения и водоотведения»</t>
    </r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</si>
  <si>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>«Строительство напорного трубопровода от КНС № 4А до дюкера через р. Тверцу диам. 600 мм, 1500 п.м.)»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</si>
  <si>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«Количество отремонтированных объектов в текущем году»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</si>
  <si>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«Количество построенных и (или) реконструированных объектов»</t>
    </r>
  </si>
  <si>
    <r>
      <t xml:space="preserve">Задача 3 </t>
    </r>
    <r>
      <rPr>
        <sz val="11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</si>
  <si>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Задача 4   </t>
    </r>
    <r>
      <rPr>
        <sz val="11"/>
        <rFont val="Times New Roman"/>
        <family val="1"/>
        <charset val="204"/>
      </rPr>
      <t>«Актуализация схем теплоснабжения, водоснабжения и водоотведения муниципального образования город Тверь»</t>
    </r>
  </si>
  <si>
    <r>
      <t>Мероприятие 4.01 «</t>
    </r>
    <r>
      <rPr>
        <sz val="11"/>
        <rFont val="Times New Roman"/>
        <family val="1"/>
        <charset val="204"/>
      </rPr>
      <t>Актуализация схемы коммунального водоснабжения и водоотведения муниципального образования городского округа город Тверь»</t>
    </r>
  </si>
  <si>
    <t>06 1 И3 51541</t>
  </si>
  <si>
    <t>06 1 00 00000</t>
  </si>
  <si>
    <t>06 1 ИЗ 00000</t>
  </si>
  <si>
    <t>06 1 И3 51542</t>
  </si>
  <si>
    <t>06 1 И3 А1542</t>
  </si>
  <si>
    <t>06 2 00 00000</t>
  </si>
  <si>
    <t>06 2 01 00000</t>
  </si>
  <si>
    <t>06 2 01 S011L</t>
  </si>
  <si>
    <t>06 2 02 00000</t>
  </si>
  <si>
    <r>
      <t xml:space="preserve">Параметр 2 </t>
    </r>
    <r>
      <rPr>
        <sz val="11"/>
        <rFont val="Times New Roman"/>
        <family val="1"/>
        <charset val="204"/>
      </rPr>
      <t>«Степень выполнения строительно-монтажных работ на объектах»</t>
    </r>
  </si>
  <si>
    <r>
      <t xml:space="preserve">Задача 1 </t>
    </r>
    <r>
      <rPr>
        <sz val="11"/>
        <rFont val="Times New Roman"/>
        <family val="1"/>
        <charset val="204"/>
      </rPr>
      <t>«Повышение надежности и эффективности функционирования объектов коммунального хозяйства не переданных на обслуживание ресурсоснабжающим организациям»</t>
    </r>
  </si>
  <si>
    <t>06 4 00 00000</t>
  </si>
  <si>
    <t>06 4 01 00000</t>
  </si>
  <si>
    <t>06 4 01 99999</t>
  </si>
  <si>
    <t>06 4 02 00000</t>
  </si>
  <si>
    <t>06 4 02 99999</t>
  </si>
  <si>
    <t>06 4 03 00000</t>
  </si>
  <si>
    <t>06 4 03 99999</t>
  </si>
  <si>
    <t>06 4 04 00000</t>
  </si>
  <si>
    <t>06 4 04 99999</t>
  </si>
  <si>
    <t>06 0 00 000</t>
  </si>
  <si>
    <t>06.2.02.S0121</t>
  </si>
  <si>
    <r>
      <rPr>
        <b/>
        <sz val="11"/>
        <rFont val="Times New Roman"/>
        <family val="1"/>
        <charset val="204"/>
      </rPr>
      <t>Мероприятие 2.1</t>
    </r>
    <r>
      <rPr>
        <sz val="11"/>
        <rFont val="Times New Roman"/>
        <family val="1"/>
        <charset val="204"/>
      </rPr>
      <t xml:space="preserve"> Обеспечение инженерной инфраструктурой земельных участков, подлежащих предоставлению для жилищного строительства семьям, имеющим трех и более детей</t>
    </r>
  </si>
  <si>
    <r>
      <t xml:space="preserve">Мероприятие 1.2 </t>
    </r>
    <r>
      <rPr>
        <sz val="11"/>
        <rFont val="Times New Roman"/>
        <family val="1"/>
        <charset val="204"/>
      </rPr>
      <t xml:space="preserve"> «Капитальный ремонт  распределительных тепловых сетей в рамках национального проекта "Инфраструктура для жизни» 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</si>
  <si>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выделенных земельных участков для жилищного строительства многодетным (нарастающим итогом)»</t>
    </r>
  </si>
  <si>
    <r>
      <t xml:space="preserve">Мероприятие 1.03 </t>
    </r>
    <r>
      <rPr>
        <sz val="11"/>
        <rFont val="Times New Roman"/>
        <family val="1"/>
        <charset val="204"/>
      </rPr>
      <t>«Содержание и обслуживание бесхозяйных объектов теплоснабжения, водоснабжения и водоотведения»</t>
    </r>
  </si>
  <si>
    <r>
      <t xml:space="preserve">Мероприятие 3.01 </t>
    </r>
    <r>
      <rPr>
        <sz val="1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</si>
  <si>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мониторингов»</t>
    </r>
  </si>
  <si>
    <t>2.3</t>
  </si>
  <si>
    <t>2.2</t>
  </si>
  <si>
    <t>2.1</t>
  </si>
  <si>
    <t>ед. в год</t>
  </si>
  <si>
    <t>ед.иница измерения (по Общероссийскому классификатору ед.иниц измерения)</t>
  </si>
  <si>
    <r>
      <t xml:space="preserve">Мероприятие 3.02 </t>
    </r>
    <r>
      <rPr>
        <sz val="11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
 1 - выполнено / 0 - не выполнено</t>
    </r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</si>
  <si>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 xml:space="preserve"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 (в т.ч.ПИР)» </t>
    </r>
  </si>
  <si>
    <t>А011L</t>
  </si>
  <si>
    <t>06 2 01 А011L</t>
  </si>
  <si>
    <r>
      <rPr>
        <b/>
        <sz val="11"/>
        <rFont val="Times New Roman"/>
        <family val="1"/>
        <charset val="204"/>
      </rPr>
      <t>Мероприятие 1.1</t>
    </r>
    <r>
      <rPr>
        <sz val="11"/>
        <rFont val="Times New Roman"/>
        <family val="1"/>
        <charset val="204"/>
      </rPr>
      <t xml:space="preserve"> «Строительство котельной «Затверецкая» (I-II этапы)»</t>
    </r>
  </si>
  <si>
    <t>к муниципальной программе города Твери</t>
  </si>
  <si>
    <t xml:space="preserve"> Комплекс процессных мероприятий «Коммунальное хозяйство города Твери»</t>
  </si>
  <si>
    <r>
      <rPr>
        <b/>
        <sz val="11"/>
        <rFont val="Times New Roman"/>
        <family val="1"/>
        <charset val="204"/>
      </rPr>
      <t xml:space="preserve">Параметр 1 </t>
    </r>
    <r>
      <rPr>
        <sz val="11"/>
        <rFont val="Times New Roman"/>
        <family val="1"/>
        <charset val="204"/>
      </rPr>
      <t>«Количество изготовленной проектной (или) сметной  документации»</t>
    </r>
  </si>
  <si>
    <r>
      <rPr>
        <b/>
        <sz val="11"/>
        <rFont val="Times New Roman"/>
        <family val="1"/>
        <charset val="204"/>
      </rPr>
      <t xml:space="preserve">Задача </t>
    </r>
    <r>
      <rPr>
        <sz val="11"/>
        <rFont val="Times New Roman"/>
        <family val="1"/>
        <charset val="204"/>
      </rPr>
      <t xml:space="preserve">«Повышение качества и надежности  коммунальных услуг предоставляемых населению и объектам социальной сферы» </t>
    </r>
  </si>
  <si>
    <r>
      <rPr>
        <b/>
        <sz val="11"/>
        <rFont val="Times New Roman"/>
        <family val="1"/>
        <charset val="204"/>
      </rPr>
      <t xml:space="preserve">Задача  </t>
    </r>
    <r>
      <rPr>
        <sz val="11"/>
        <rFont val="Times New Roman"/>
        <family val="1"/>
        <charset val="204"/>
      </rPr>
      <t xml:space="preserve">«Обеспечение бесперебойной подачи коммунальных услуг по отоплению и горячему водоснабжению» </t>
    </r>
  </si>
  <si>
    <t>A0121</t>
  </si>
  <si>
    <t>06.2.02.A0121</t>
  </si>
  <si>
    <t>м</t>
  </si>
  <si>
    <t>Приложение 3 к постановлению Администрации города Твери</t>
  </si>
  <si>
    <t xml:space="preserve">« Приложение </t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</si>
  <si>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тепловых сетей, на которых проведен капитальный ремонт» </t>
    </r>
  </si>
  <si>
    <r>
      <t xml:space="preserve">Задача </t>
    </r>
    <r>
      <rPr>
        <sz val="11"/>
        <rFont val="Times New Roman"/>
        <family val="1"/>
        <charset val="204"/>
      </rPr>
      <t xml:space="preserve"> «Создание условий для развития индивидуального жилищного строительства для многодетных семей»</t>
    </r>
  </si>
  <si>
    <r>
      <t xml:space="preserve">Мероприятие 1.01 </t>
    </r>
    <r>
      <rPr>
        <sz val="11"/>
        <rFont val="Times New Roman"/>
        <family val="1"/>
        <charset val="204"/>
      </rPr>
      <t>«Изготовление первичной технической документации на бесхозяйные сети тепло-,водоснабжения и водоотведения»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</si>
  <si>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«Количество выявленных  бесхозяйных объектов  тепло-, водоснабжения и водоотведения»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</si>
  <si>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«Процент переданных на обслуживание в РСО бесхозяйных объектов  тепло-, водоснабжения и водоотведения»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</si>
  <si>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</si>
  <si>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</si>
  <si>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</si>
  <si>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</si>
  <si>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</si>
  <si>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</si>
  <si>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t>1. Муниципальная программа - муниципальная  программа города Твери «Коммунальное хозяйство города Твери».</t>
  </si>
  <si>
    <r>
      <t>Муниципальный проект «Модернизация коммунальной инфраструктуры города Твери»,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реализуемый в рамках регионального проекта «Модернизация коммунальной инфраструктуры Тверской области», входящего в состав национального проекта «Инфраструктура для жизни».</t>
    </r>
    <r>
      <rPr>
        <sz val="11"/>
        <rFont val="Times New Roman"/>
        <family val="1"/>
        <charset val="204"/>
      </rPr>
      <t xml:space="preserve"> 
</t>
    </r>
    <r>
      <rPr>
        <b/>
        <sz val="11"/>
        <rFont val="Times New Roman"/>
        <family val="1"/>
        <charset val="204"/>
      </rPr>
      <t xml:space="preserve">
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</si>
  <si>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«Количество  ресурсоснабжающих организаций  вошедших в фокусную группу, по которым проведен мониторинг» 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</si>
  <si>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</si>
  <si>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теплоснабжения муниципального образования»</t>
    </r>
  </si>
  <si>
    <r>
      <t>Мероприятие 4.02 «</t>
    </r>
    <r>
      <rPr>
        <sz val="11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2039 года»</t>
    </r>
  </si>
  <si>
    <r>
      <rPr>
        <b/>
        <sz val="11"/>
        <color theme="1"/>
        <rFont val="Times New Roman"/>
        <family val="1"/>
        <charset val="204"/>
      </rPr>
      <t xml:space="preserve">Показатель 1 </t>
    </r>
    <r>
      <rPr>
        <sz val="11"/>
        <color theme="1"/>
        <rFont val="Times New Roman"/>
        <family val="1"/>
        <charset val="204"/>
      </rPr>
      <t>«Количество подключенных к источнику тепловой энергии МКД и объектов социальной сферы»</t>
    </r>
  </si>
  <si>
    <t>от «19» мая 2026 № 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</si>
</sst>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trike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trike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/>
    <xf numFmtId="0" fontId="12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5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/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167" fontId="1" fillId="0" borderId="0" xfId="0" applyNumberFormat="1" applyFont="1"/>
    <xf numFmtId="167" fontId="1" fillId="0" borderId="0" xfId="0" applyNumberFormat="1" applyFont="1" applyAlignment="1">
      <alignment vertical="top" wrapText="1"/>
    </xf>
    <xf numFmtId="167" fontId="1" fillId="0" borderId="0" xfId="0" applyNumberFormat="1" applyFont="1" applyAlignment="1">
      <alignment horizontal="left"/>
    </xf>
    <xf numFmtId="0" fontId="21" fillId="0" borderId="0" xfId="0" applyFont="1"/>
    <xf numFmtId="167" fontId="12" fillId="4" borderId="0" xfId="0" applyNumberFormat="1" applyFont="1" applyFill="1"/>
    <xf numFmtId="167" fontId="5" fillId="4" borderId="0" xfId="0" applyNumberFormat="1" applyFont="1" applyFill="1" applyAlignment="1">
      <alignment horizontal="center"/>
    </xf>
    <xf numFmtId="167" fontId="4" fillId="4" borderId="0" xfId="0" applyNumberFormat="1" applyFont="1" applyFill="1"/>
    <xf numFmtId="167" fontId="5" fillId="4" borderId="0" xfId="0" applyNumberFormat="1" applyFont="1" applyFill="1" applyAlignment="1">
      <alignment horizontal="left" vertical="top"/>
    </xf>
    <xf numFmtId="167" fontId="8" fillId="4" borderId="0" xfId="0" applyNumberFormat="1" applyFont="1" applyFill="1" applyAlignment="1">
      <alignment horizontal="left" vertical="top"/>
    </xf>
    <xf numFmtId="4" fontId="5" fillId="4" borderId="0" xfId="0" applyNumberFormat="1" applyFont="1" applyFill="1" applyAlignment="1">
      <alignment horizontal="left" vertical="top"/>
    </xf>
    <xf numFmtId="167" fontId="11" fillId="4" borderId="0" xfId="0" applyNumberFormat="1" applyFont="1" applyFill="1"/>
    <xf numFmtId="167" fontId="3" fillId="4" borderId="0" xfId="0" applyNumberFormat="1" applyFont="1" applyFill="1"/>
    <xf numFmtId="168" fontId="1" fillId="4" borderId="1" xfId="0" applyNumberFormat="1" applyFont="1" applyFill="1" applyBorder="1" applyAlignment="1">
      <alignment horizontal="center" vertical="center" wrapText="1"/>
    </xf>
    <xf numFmtId="167" fontId="16" fillId="4" borderId="0" xfId="0" applyNumberFormat="1" applyFont="1" applyFill="1" applyAlignment="1">
      <alignment horizontal="right"/>
    </xf>
    <xf numFmtId="167" fontId="11" fillId="4" borderId="0" xfId="0" applyNumberFormat="1" applyFont="1" applyFill="1" applyAlignment="1">
      <alignment horizontal="right"/>
    </xf>
    <xf numFmtId="167" fontId="12" fillId="4" borderId="0" xfId="0" applyNumberFormat="1" applyFont="1" applyFill="1" applyAlignment="1">
      <alignment horizontal="left"/>
    </xf>
    <xf numFmtId="167" fontId="3" fillId="8" borderId="0" xfId="0" applyNumberFormat="1" applyFont="1" applyFill="1"/>
    <xf numFmtId="0" fontId="12" fillId="4" borderId="0" xfId="0" applyFont="1" applyFill="1"/>
    <xf numFmtId="0" fontId="2" fillId="4" borderId="0" xfId="0" applyFont="1" applyFill="1"/>
    <xf numFmtId="0" fontId="3" fillId="4" borderId="0" xfId="0" applyFont="1" applyFill="1"/>
    <xf numFmtId="49" fontId="12" fillId="4" borderId="0" xfId="0" applyNumberFormat="1" applyFont="1" applyFill="1"/>
    <xf numFmtId="0" fontId="12" fillId="4" borderId="0" xfId="0" applyFont="1" applyFill="1" applyAlignment="1">
      <alignment horizontal="left"/>
    </xf>
    <xf numFmtId="167" fontId="3" fillId="4" borderId="0" xfId="0" applyNumberFormat="1" applyFont="1" applyFill="1" applyAlignment="1">
      <alignment horizontal="left"/>
    </xf>
    <xf numFmtId="167" fontId="1" fillId="4" borderId="0" xfId="0" applyNumberFormat="1" applyFont="1" applyFill="1" applyAlignment="1">
      <alignment horizontal="left"/>
    </xf>
    <xf numFmtId="167" fontId="5" fillId="4" borderId="0" xfId="0" applyNumberFormat="1" applyFont="1" applyFill="1"/>
    <xf numFmtId="167" fontId="20" fillId="4" borderId="0" xfId="0" applyNumberFormat="1" applyFont="1" applyFill="1"/>
    <xf numFmtId="167" fontId="1" fillId="4" borderId="0" xfId="0" applyNumberFormat="1" applyFont="1" applyFill="1"/>
    <xf numFmtId="0" fontId="18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4" fillId="4" borderId="0" xfId="0" applyFont="1" applyFill="1"/>
    <xf numFmtId="167" fontId="20" fillId="4" borderId="0" xfId="0" applyNumberFormat="1" applyFont="1" applyFill="1" applyAlignment="1">
      <alignment horizontal="left" vertical="top"/>
    </xf>
    <xf numFmtId="0" fontId="11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/>
    </xf>
    <xf numFmtId="4" fontId="20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center" vertical="center"/>
    </xf>
    <xf numFmtId="0" fontId="29" fillId="0" borderId="0" xfId="0" applyFont="1"/>
    <xf numFmtId="0" fontId="30" fillId="0" borderId="1" xfId="0" applyFont="1" applyBorder="1" applyAlignment="1">
      <alignment horizontal="left" vertical="center" wrapText="1"/>
    </xf>
    <xf numFmtId="49" fontId="5" fillId="4" borderId="0" xfId="0" applyNumberFormat="1" applyFont="1" applyFill="1" applyAlignment="1">
      <alignment horizontal="left" vertical="top" wrapText="1"/>
    </xf>
    <xf numFmtId="0" fontId="11" fillId="4" borderId="0" xfId="0" applyFont="1" applyFill="1"/>
    <xf numFmtId="0" fontId="4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8" fontId="1" fillId="4" borderId="0" xfId="0" applyNumberFormat="1" applyFont="1" applyFill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0" fillId="17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0" fillId="4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top" wrapText="1"/>
    </xf>
    <xf numFmtId="0" fontId="3" fillId="1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49" fontId="3" fillId="17" borderId="1" xfId="0" applyNumberFormat="1" applyFont="1" applyFill="1" applyBorder="1" applyAlignment="1">
      <alignment horizontal="center" vertical="center" wrapText="1"/>
    </xf>
    <xf numFmtId="49" fontId="30" fillId="17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0" fillId="4" borderId="1" xfId="0" applyNumberFormat="1" applyFont="1" applyFill="1" applyBorder="1" applyAlignment="1">
      <alignment horizontal="center" vertical="center" wrapText="1"/>
    </xf>
    <xf numFmtId="49" fontId="3" fillId="16" borderId="1" xfId="0" applyNumberFormat="1" applyFont="1" applyFill="1" applyBorder="1" applyAlignment="1">
      <alignment horizontal="center" vertical="center" wrapText="1"/>
    </xf>
    <xf numFmtId="49" fontId="30" fillId="16" borderId="1" xfId="0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left" vertical="top" wrapText="1"/>
    </xf>
    <xf numFmtId="165" fontId="3" fillId="16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8" fontId="1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165" fontId="6" fillId="3" borderId="0" xfId="0" applyNumberFormat="1" applyFont="1" applyFill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165" fontId="17" fillId="0" borderId="0" xfId="0" applyNumberFormat="1" applyFont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" fontId="28" fillId="0" borderId="0" xfId="0" applyNumberFormat="1" applyFont="1" applyAlignment="1">
      <alignment horizontal="center" vertical="center" wrapText="1"/>
    </xf>
    <xf numFmtId="165" fontId="6" fillId="15" borderId="0" xfId="0" applyNumberFormat="1" applyFont="1" applyFill="1" applyAlignment="1">
      <alignment horizontal="center" vertical="center" wrapText="1"/>
    </xf>
    <xf numFmtId="165" fontId="19" fillId="14" borderId="0" xfId="0" applyNumberFormat="1" applyFont="1" applyFill="1" applyAlignment="1">
      <alignment horizontal="center" vertical="center" wrapText="1"/>
    </xf>
    <xf numFmtId="165" fontId="17" fillId="1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165" fontId="19" fillId="4" borderId="0" xfId="0" applyNumberFormat="1" applyFont="1" applyFill="1" applyAlignment="1">
      <alignment horizontal="center" vertical="center" wrapText="1"/>
    </xf>
    <xf numFmtId="165" fontId="19" fillId="12" borderId="0" xfId="0" applyNumberFormat="1" applyFont="1" applyFill="1" applyAlignment="1">
      <alignment horizontal="center" vertical="center" wrapText="1"/>
    </xf>
    <xf numFmtId="165" fontId="17" fillId="12" borderId="0" xfId="0" applyNumberFormat="1" applyFont="1" applyFill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1" fontId="1" fillId="4" borderId="0" xfId="0" applyNumberFormat="1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 wrapText="1"/>
    </xf>
    <xf numFmtId="165" fontId="28" fillId="11" borderId="0" xfId="0" applyNumberFormat="1" applyFont="1" applyFill="1" applyAlignment="1">
      <alignment horizontal="center" vertical="center" wrapText="1"/>
    </xf>
    <xf numFmtId="1" fontId="28" fillId="4" borderId="0" xfId="0" applyNumberFormat="1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horizontal="center" vertical="center" wrapText="1"/>
    </xf>
    <xf numFmtId="165" fontId="11" fillId="13" borderId="0" xfId="0" applyNumberFormat="1" applyFont="1" applyFill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165" fontId="1" fillId="11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9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" fontId="1" fillId="11" borderId="0" xfId="0" applyNumberFormat="1" applyFont="1" applyFill="1" applyAlignment="1">
      <alignment horizontal="center" vertical="center" wrapText="1"/>
    </xf>
    <xf numFmtId="0" fontId="30" fillId="16" borderId="1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center" vertical="center" wrapText="1"/>
    </xf>
    <xf numFmtId="49" fontId="11" fillId="18" borderId="1" xfId="0" applyNumberFormat="1" applyFont="1" applyFill="1" applyBorder="1" applyAlignment="1">
      <alignment horizontal="center" vertical="center" wrapText="1"/>
    </xf>
    <xf numFmtId="49" fontId="6" fillId="18" borderId="1" xfId="0" applyNumberFormat="1" applyFont="1" applyFill="1" applyBorder="1" applyAlignment="1">
      <alignment horizontal="center" vertical="center" wrapText="1"/>
    </xf>
    <xf numFmtId="49" fontId="41" fillId="18" borderId="1" xfId="0" applyNumberFormat="1" applyFont="1" applyFill="1" applyBorder="1" applyAlignment="1">
      <alignment horizontal="center" vertical="center" wrapText="1"/>
    </xf>
    <xf numFmtId="0" fontId="41" fillId="18" borderId="1" xfId="0" applyFont="1" applyFill="1" applyBorder="1" applyAlignment="1">
      <alignment horizontal="center" vertical="center" wrapText="1"/>
    </xf>
    <xf numFmtId="49" fontId="42" fillId="18" borderId="1" xfId="0" applyNumberFormat="1" applyFont="1" applyFill="1" applyBorder="1" applyAlignment="1">
      <alignment horizontal="center" vertical="center" wrapText="1"/>
    </xf>
    <xf numFmtId="0" fontId="42" fillId="18" borderId="1" xfId="0" applyFont="1" applyFill="1" applyBorder="1" applyAlignment="1">
      <alignment horizontal="left" vertical="center" wrapText="1"/>
    </xf>
    <xf numFmtId="49" fontId="41" fillId="19" borderId="1" xfId="0" applyNumberFormat="1" applyFont="1" applyFill="1" applyBorder="1" applyAlignment="1">
      <alignment horizontal="center" vertical="center" wrapText="1"/>
    </xf>
    <xf numFmtId="49" fontId="42" fillId="19" borderId="1" xfId="0" applyNumberFormat="1" applyFont="1" applyFill="1" applyBorder="1" applyAlignment="1">
      <alignment horizontal="center" vertical="center" wrapText="1"/>
    </xf>
    <xf numFmtId="0" fontId="42" fillId="19" borderId="1" xfId="0" applyFont="1" applyFill="1" applyBorder="1" applyAlignment="1">
      <alignment horizontal="left" vertical="center" wrapText="1"/>
    </xf>
    <xf numFmtId="0" fontId="42" fillId="19" borderId="1" xfId="0" applyFont="1" applyFill="1" applyBorder="1" applyAlignment="1">
      <alignment horizontal="center" vertical="center" wrapText="1"/>
    </xf>
    <xf numFmtId="165" fontId="42" fillId="19" borderId="1" xfId="0" applyNumberFormat="1" applyFont="1" applyFill="1" applyBorder="1" applyAlignment="1">
      <alignment horizontal="center" vertical="center" wrapText="1"/>
    </xf>
    <xf numFmtId="49" fontId="3" fillId="20" borderId="1" xfId="0" applyNumberFormat="1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49" fontId="30" fillId="20" borderId="1" xfId="0" applyNumberFormat="1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left" vertical="center" wrapText="1"/>
    </xf>
    <xf numFmtId="0" fontId="30" fillId="20" borderId="1" xfId="0" applyFont="1" applyFill="1" applyBorder="1" applyAlignment="1">
      <alignment horizontal="left" vertical="center" wrapText="1"/>
    </xf>
    <xf numFmtId="165" fontId="3" fillId="2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7" fontId="3" fillId="4" borderId="0" xfId="0" applyNumberFormat="1" applyFont="1" applyFill="1" applyAlignment="1">
      <alignment horizontal="right"/>
    </xf>
    <xf numFmtId="167" fontId="1" fillId="4" borderId="0" xfId="0" applyNumberFormat="1" applyFont="1" applyFill="1" applyAlignment="1">
      <alignment vertical="top" wrapText="1"/>
    </xf>
    <xf numFmtId="165" fontId="30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wrapText="1"/>
    </xf>
    <xf numFmtId="165" fontId="6" fillId="4" borderId="0" xfId="0" applyNumberFormat="1" applyFont="1" applyFill="1" applyAlignment="1">
      <alignment horizontal="center" vertical="center" wrapText="1"/>
    </xf>
    <xf numFmtId="4" fontId="23" fillId="4" borderId="0" xfId="0" applyNumberFormat="1" applyFont="1" applyFill="1" applyAlignment="1">
      <alignment horizontal="center" vertical="center" wrapText="1"/>
    </xf>
    <xf numFmtId="165" fontId="17" fillId="4" borderId="0" xfId="0" applyNumberFormat="1" applyFont="1" applyFill="1" applyAlignment="1">
      <alignment horizontal="center" vertical="center" wrapText="1"/>
    </xf>
    <xf numFmtId="165" fontId="11" fillId="4" borderId="0" xfId="0" applyNumberFormat="1" applyFont="1" applyFill="1" applyAlignment="1">
      <alignment horizontal="center" vertical="center" wrapText="1"/>
    </xf>
    <xf numFmtId="3" fontId="17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6" fillId="4" borderId="0" xfId="0" applyNumberFormat="1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5" fontId="28" fillId="4" borderId="0" xfId="0" applyNumberFormat="1" applyFont="1" applyFill="1" applyAlignment="1">
      <alignment horizontal="center" vertical="center" wrapText="1"/>
    </xf>
    <xf numFmtId="0" fontId="21" fillId="4" borderId="0" xfId="0" applyFont="1" applyFill="1"/>
    <xf numFmtId="0" fontId="38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167" fontId="16" fillId="4" borderId="0" xfId="0" applyNumberFormat="1" applyFont="1" applyFill="1"/>
    <xf numFmtId="167" fontId="16" fillId="4" borderId="0" xfId="0" applyNumberFormat="1" applyFont="1" applyFill="1" applyAlignment="1">
      <alignment vertical="top" wrapText="1"/>
    </xf>
    <xf numFmtId="167" fontId="3" fillId="4" borderId="0" xfId="0" applyNumberFormat="1" applyFont="1" applyFill="1" applyAlignment="1">
      <alignment vertical="top" wrapText="1"/>
    </xf>
    <xf numFmtId="167" fontId="16" fillId="4" borderId="0" xfId="0" applyNumberFormat="1" applyFont="1" applyFill="1" applyAlignment="1">
      <alignment horizontal="left"/>
    </xf>
    <xf numFmtId="0" fontId="30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wrapText="1"/>
    </xf>
    <xf numFmtId="167" fontId="43" fillId="4" borderId="0" xfId="0" applyNumberFormat="1" applyFont="1" applyFill="1"/>
    <xf numFmtId="167" fontId="8" fillId="4" borderId="0" xfId="0" applyNumberFormat="1" applyFont="1" applyFill="1"/>
    <xf numFmtId="167" fontId="43" fillId="4" borderId="0" xfId="0" applyNumberFormat="1" applyFont="1" applyFill="1" applyAlignment="1">
      <alignment horizontal="left" vertical="top"/>
    </xf>
    <xf numFmtId="4" fontId="43" fillId="4" borderId="0" xfId="0" applyNumberFormat="1" applyFont="1" applyFill="1" applyAlignment="1">
      <alignment horizontal="left" vertical="top"/>
    </xf>
    <xf numFmtId="4" fontId="8" fillId="4" borderId="0" xfId="0" applyNumberFormat="1" applyFont="1" applyFill="1" applyAlignment="1">
      <alignment horizontal="left" vertical="top"/>
    </xf>
    <xf numFmtId="167" fontId="1" fillId="4" borderId="0" xfId="0" applyNumberFormat="1" applyFont="1" applyFill="1" applyAlignment="1">
      <alignment horizontal="center" vertical="center" wrapText="1"/>
    </xf>
    <xf numFmtId="167" fontId="16" fillId="4" borderId="0" xfId="0" applyNumberFormat="1" applyFont="1" applyFill="1" applyAlignment="1">
      <alignment horizontal="center" vertical="center" wrapText="1"/>
    </xf>
    <xf numFmtId="1" fontId="16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0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66" fontId="3" fillId="4" borderId="0" xfId="0" applyNumberFormat="1" applyFont="1" applyFill="1" applyAlignment="1">
      <alignment horizontal="center" vertical="center" wrapText="1"/>
    </xf>
    <xf numFmtId="166" fontId="16" fillId="4" borderId="0" xfId="0" applyNumberFormat="1" applyFont="1" applyFill="1" applyAlignment="1">
      <alignment horizontal="center" vertical="center" wrapText="1"/>
    </xf>
    <xf numFmtId="165" fontId="3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center" vertical="center" wrapText="1"/>
    </xf>
    <xf numFmtId="165" fontId="25" fillId="4" borderId="0" xfId="0" applyNumberFormat="1" applyFont="1" applyFill="1" applyAlignment="1">
      <alignment horizontal="center" vertical="center" wrapText="1"/>
    </xf>
    <xf numFmtId="165" fontId="24" fillId="4" borderId="0" xfId="0" applyNumberFormat="1" applyFont="1" applyFill="1" applyAlignment="1">
      <alignment horizontal="center" vertical="center" wrapText="1"/>
    </xf>
    <xf numFmtId="165" fontId="40" fillId="4" borderId="0" xfId="0" applyNumberFormat="1" applyFont="1" applyFill="1" applyAlignment="1">
      <alignment horizontal="center" vertical="center" wrapText="1"/>
    </xf>
    <xf numFmtId="3" fontId="19" fillId="4" borderId="0" xfId="0" applyNumberFormat="1" applyFont="1" applyFill="1" applyAlignment="1">
      <alignment horizontal="center" vertical="center" wrapText="1"/>
    </xf>
    <xf numFmtId="3" fontId="25" fillId="4" borderId="0" xfId="0" applyNumberFormat="1" applyFont="1" applyFill="1" applyAlignment="1">
      <alignment horizontal="center" vertical="center" wrapText="1"/>
    </xf>
    <xf numFmtId="165" fontId="39" fillId="4" borderId="0" xfId="0" applyNumberFormat="1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66" fontId="4" fillId="4" borderId="0" xfId="0" applyNumberFormat="1" applyFont="1" applyFill="1" applyAlignment="1">
      <alignment horizontal="center" vertical="center" wrapText="1"/>
    </xf>
    <xf numFmtId="165" fontId="10" fillId="4" borderId="0" xfId="0" applyNumberFormat="1" applyFont="1" applyFill="1" applyAlignment="1">
      <alignment horizontal="center" vertical="center" wrapText="1"/>
    </xf>
    <xf numFmtId="1" fontId="44" fillId="4" borderId="0" xfId="0" applyNumberFormat="1" applyFont="1" applyFill="1" applyAlignment="1">
      <alignment horizontal="center" vertical="center" wrapText="1"/>
    </xf>
    <xf numFmtId="1" fontId="33" fillId="4" borderId="0" xfId="0" applyNumberFormat="1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4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center" vertical="center" wrapText="1"/>
    </xf>
    <xf numFmtId="166" fontId="45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165" fontId="45" fillId="4" borderId="0" xfId="0" applyNumberFormat="1" applyFont="1" applyFill="1" applyAlignment="1">
      <alignment horizontal="center" vertical="center" wrapText="1"/>
    </xf>
    <xf numFmtId="165" fontId="34" fillId="4" borderId="0" xfId="0" applyNumberFormat="1" applyFont="1" applyFill="1" applyAlignment="1">
      <alignment horizontal="center" vertical="center" wrapText="1"/>
    </xf>
    <xf numFmtId="1" fontId="45" fillId="4" borderId="0" xfId="0" applyNumberFormat="1" applyFont="1" applyFill="1" applyAlignment="1">
      <alignment horizontal="center" vertical="center" wrapText="1"/>
    </xf>
    <xf numFmtId="0" fontId="31" fillId="4" borderId="0" xfId="0" applyFont="1" applyFill="1"/>
    <xf numFmtId="0" fontId="37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6" fillId="4" borderId="0" xfId="0" applyFont="1" applyFill="1"/>
    <xf numFmtId="168" fontId="16" fillId="4" borderId="0" xfId="0" applyNumberFormat="1" applyFont="1" applyFill="1" applyAlignment="1">
      <alignment horizontal="center" vertical="center" wrapText="1"/>
    </xf>
    <xf numFmtId="168" fontId="3" fillId="4" borderId="0" xfId="0" applyNumberFormat="1" applyFont="1" applyFill="1" applyAlignment="1">
      <alignment horizontal="center" vertical="center" wrapText="1"/>
    </xf>
    <xf numFmtId="165" fontId="42" fillId="18" borderId="1" xfId="0" applyNumberFormat="1" applyFont="1" applyFill="1" applyBorder="1" applyAlignment="1">
      <alignment horizontal="center" vertical="center" wrapText="1"/>
    </xf>
    <xf numFmtId="165" fontId="3" fillId="17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0" fillId="20" borderId="1" xfId="0" applyFont="1" applyFill="1" applyBorder="1" applyAlignment="1">
      <alignment horizontal="left" vertical="top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6" fillId="18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165" fontId="33" fillId="16" borderId="1" xfId="0" applyNumberFormat="1" applyFont="1" applyFill="1" applyBorder="1" applyAlignment="1">
      <alignment horizontal="center" vertical="center" wrapText="1"/>
    </xf>
    <xf numFmtId="165" fontId="33" fillId="20" borderId="1" xfId="0" applyNumberFormat="1" applyFont="1" applyFill="1" applyBorder="1" applyAlignment="1">
      <alignment horizontal="center" vertical="center" wrapText="1"/>
    </xf>
    <xf numFmtId="166" fontId="33" fillId="4" borderId="1" xfId="0" applyNumberFormat="1" applyFont="1" applyFill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4" fillId="4" borderId="1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167" fontId="12" fillId="0" borderId="0" xfId="0" applyNumberFormat="1" applyFont="1"/>
    <xf numFmtId="167" fontId="30" fillId="4" borderId="0" xfId="0" applyNumberFormat="1" applyFont="1" applyFill="1"/>
    <xf numFmtId="167" fontId="8" fillId="4" borderId="0" xfId="0" applyNumberFormat="1" applyFont="1" applyFill="1" applyAlignment="1">
      <alignment horizontal="justify" vertical="top" wrapText="1"/>
    </xf>
    <xf numFmtId="4" fontId="8" fillId="4" borderId="0" xfId="0" applyNumberFormat="1" applyFont="1" applyFill="1" applyAlignment="1">
      <alignment horizontal="justify" vertical="top" wrapText="1"/>
    </xf>
    <xf numFmtId="165" fontId="30" fillId="19" borderId="1" xfId="0" applyNumberFormat="1" applyFont="1" applyFill="1" applyBorder="1" applyAlignment="1">
      <alignment horizontal="center" vertical="center" wrapText="1"/>
    </xf>
    <xf numFmtId="165" fontId="30" fillId="18" borderId="1" xfId="0" applyNumberFormat="1" applyFont="1" applyFill="1" applyBorder="1" applyAlignment="1">
      <alignment horizontal="center" vertical="center" wrapText="1"/>
    </xf>
    <xf numFmtId="165" fontId="34" fillId="20" borderId="1" xfId="0" applyNumberFormat="1" applyFont="1" applyFill="1" applyBorder="1" applyAlignment="1">
      <alignment horizontal="center" vertical="center" wrapText="1"/>
    </xf>
    <xf numFmtId="165" fontId="34" fillId="16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4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7" fontId="3" fillId="0" borderId="0" xfId="0" applyNumberFormat="1" applyFont="1"/>
    <xf numFmtId="166" fontId="19" fillId="0" borderId="1" xfId="0" applyNumberFormat="1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16" borderId="1" xfId="0" applyNumberFormat="1" applyFont="1" applyFill="1" applyBorder="1" applyAlignment="1">
      <alignment horizontal="center" vertical="center" wrapText="1"/>
    </xf>
    <xf numFmtId="165" fontId="49" fillId="0" borderId="1" xfId="0" applyNumberFormat="1" applyFont="1" applyBorder="1" applyAlignment="1">
      <alignment horizontal="center" vertical="center" wrapText="1"/>
    </xf>
    <xf numFmtId="167" fontId="3" fillId="4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0" fillId="16" borderId="1" xfId="0" applyFont="1" applyFill="1" applyBorder="1" applyAlignment="1">
      <alignment horizontal="left" vertical="center" wrapText="1"/>
    </xf>
    <xf numFmtId="167" fontId="3" fillId="4" borderId="0" xfId="0" applyNumberFormat="1" applyFont="1" applyFill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16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38" fillId="4" borderId="0" xfId="0" applyFont="1" applyFill="1" applyAlignment="1">
      <alignment horizontal="center" vertical="center"/>
    </xf>
    <xf numFmtId="0" fontId="3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167" fontId="16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colors>
    <mruColors>
      <color rgb="FFFFFFCC"/>
      <color rgb="FFCCCC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1"/>
  <sheetViews>
    <sheetView tabSelected="1" view="pageBreakPreview" topLeftCell="A5" zoomScale="54" zoomScaleNormal="75" zoomScaleSheetLayoutView="54" workbookViewId="0">
      <selection activeCell="U6" sqref="U6:X6"/>
    </sheetView>
  </sheetViews>
  <sheetFormatPr defaultColWidth="9.109375" defaultRowHeight="18" x14ac:dyDescent="0.35"/>
  <cols>
    <col min="1" max="1" width="4.5546875" style="2" customWidth="1"/>
    <col min="2" max="2" width="4" style="2" customWidth="1"/>
    <col min="3" max="3" width="4.5546875" style="2" customWidth="1"/>
    <col min="4" max="4" width="5" style="2" customWidth="1"/>
    <col min="5" max="5" width="4" style="2" customWidth="1"/>
    <col min="6" max="6" width="8" style="2" customWidth="1"/>
    <col min="7" max="7" width="7.88671875" style="2" customWidth="1"/>
    <col min="8" max="8" width="4.33203125" style="2" customWidth="1"/>
    <col min="9" max="9" width="4.5546875" style="2" customWidth="1"/>
    <col min="10" max="10" width="4.88671875" style="2" customWidth="1"/>
    <col min="11" max="11" width="4.5546875" style="2" customWidth="1"/>
    <col min="12" max="12" width="5.33203125" style="2" customWidth="1"/>
    <col min="13" max="13" width="5.109375" style="2" customWidth="1"/>
    <col min="14" max="14" width="15" style="2" customWidth="1"/>
    <col min="15" max="15" width="5.109375" style="3" customWidth="1"/>
    <col min="16" max="16" width="53.44140625" style="4" customWidth="1"/>
    <col min="17" max="17" width="10.5546875" style="2" customWidth="1"/>
    <col min="18" max="18" width="13.5546875" style="2" customWidth="1"/>
    <col min="19" max="19" width="13.44140625" style="251" customWidth="1"/>
    <col min="20" max="20" width="12.44140625" style="23" customWidth="1"/>
    <col min="21" max="21" width="13" style="23" customWidth="1"/>
    <col min="22" max="22" width="12.44140625" style="30" customWidth="1"/>
    <col min="23" max="23" width="12.6640625" style="35" customWidth="1"/>
    <col min="24" max="24" width="12.44140625" style="19" customWidth="1"/>
    <col min="25" max="25" width="1.109375" style="45" customWidth="1"/>
    <col min="26" max="26" width="23.33203125" style="179" customWidth="1"/>
    <col min="27" max="27" width="24.109375" style="179" customWidth="1"/>
    <col min="28" max="28" width="6.5546875" style="30" customWidth="1"/>
    <col min="29" max="29" width="25.88671875" style="45" customWidth="1"/>
    <col min="30" max="30" width="33.6640625" style="45" customWidth="1"/>
    <col min="31" max="31" width="12.6640625" style="19" customWidth="1"/>
    <col min="32" max="32" width="32.44140625" style="2" customWidth="1"/>
    <col min="33" max="33" width="41.5546875" style="2" customWidth="1"/>
    <col min="34" max="34" width="30.44140625" style="2" customWidth="1"/>
    <col min="35" max="16384" width="9.109375" style="2"/>
  </cols>
  <sheetData>
    <row r="1" spans="1:31" ht="18.75" hidden="1" x14ac:dyDescent="0.3">
      <c r="W1" s="30"/>
    </row>
    <row r="2" spans="1:31" ht="18.75" hidden="1" x14ac:dyDescent="0.3">
      <c r="W2" s="30"/>
    </row>
    <row r="3" spans="1:31" ht="18.75" hidden="1" x14ac:dyDescent="0.3">
      <c r="W3" s="30"/>
    </row>
    <row r="4" spans="1:31" ht="18.75" hidden="1" x14ac:dyDescent="0.3">
      <c r="W4" s="30"/>
    </row>
    <row r="5" spans="1:31" ht="15.75" customHeight="1" x14ac:dyDescent="0.3">
      <c r="A5" s="36"/>
      <c r="B5" s="37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40"/>
      <c r="Q5" s="36"/>
      <c r="R5" s="36"/>
      <c r="S5" s="41"/>
      <c r="T5" s="271" t="s">
        <v>148</v>
      </c>
      <c r="U5" s="271"/>
      <c r="V5" s="271"/>
      <c r="W5" s="271"/>
      <c r="X5" s="271"/>
      <c r="Y5" s="163"/>
      <c r="Z5" s="180"/>
      <c r="AA5" s="180"/>
      <c r="AB5" s="181"/>
      <c r="AC5" s="163"/>
      <c r="AD5" s="163"/>
      <c r="AE5" s="20"/>
    </row>
    <row r="6" spans="1:31" ht="15.75" customHeight="1" x14ac:dyDescent="0.3">
      <c r="A6" s="36"/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40"/>
      <c r="Q6" s="36"/>
      <c r="R6" s="36"/>
      <c r="S6" s="41"/>
      <c r="T6" s="162"/>
      <c r="U6" s="271" t="s">
        <v>168</v>
      </c>
      <c r="V6" s="271"/>
      <c r="W6" s="271"/>
      <c r="X6" s="271"/>
      <c r="Y6" s="163"/>
      <c r="Z6" s="180"/>
      <c r="AA6" s="180"/>
      <c r="AB6" s="181"/>
      <c r="AC6" s="163"/>
      <c r="AD6" s="163"/>
      <c r="AE6" s="20"/>
    </row>
    <row r="7" spans="1:31" ht="15.75" customHeight="1" x14ac:dyDescent="0.3">
      <c r="A7" s="36"/>
      <c r="B7" s="37"/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40"/>
      <c r="Q7" s="36"/>
      <c r="R7" s="36"/>
      <c r="S7" s="41"/>
      <c r="T7" s="271" t="s">
        <v>149</v>
      </c>
      <c r="U7" s="271"/>
      <c r="V7" s="271"/>
      <c r="W7" s="271"/>
      <c r="X7" s="271"/>
      <c r="Y7" s="163"/>
      <c r="Z7" s="180"/>
      <c r="AA7" s="180"/>
      <c r="AB7" s="181"/>
      <c r="AC7" s="163"/>
      <c r="AD7" s="163"/>
      <c r="AE7" s="20"/>
    </row>
    <row r="8" spans="1:31" ht="17.25" customHeight="1" x14ac:dyDescent="0.35">
      <c r="A8" s="36"/>
      <c r="B8" s="37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40"/>
      <c r="Q8" s="36"/>
      <c r="R8" s="36"/>
      <c r="S8" s="41"/>
      <c r="T8" s="33"/>
      <c r="U8" s="271" t="s">
        <v>140</v>
      </c>
      <c r="V8" s="271"/>
      <c r="W8" s="271"/>
      <c r="X8" s="271"/>
      <c r="Y8" s="42"/>
      <c r="Z8" s="182"/>
      <c r="AA8" s="182"/>
      <c r="AB8" s="41"/>
      <c r="AC8" s="42"/>
      <c r="AD8" s="42"/>
      <c r="AE8" s="21"/>
    </row>
    <row r="9" spans="1:31" x14ac:dyDescent="0.35">
      <c r="A9" s="36"/>
      <c r="B9" s="37"/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9"/>
      <c r="P9" s="40"/>
      <c r="Q9" s="36"/>
      <c r="R9" s="36"/>
      <c r="S9" s="41"/>
      <c r="T9" s="33"/>
      <c r="U9" s="271" t="s">
        <v>45</v>
      </c>
      <c r="V9" s="271"/>
      <c r="W9" s="271"/>
      <c r="X9" s="271"/>
      <c r="Y9" s="42"/>
      <c r="Z9" s="182"/>
      <c r="AA9" s="182"/>
      <c r="AB9" s="41"/>
      <c r="AC9" s="42"/>
      <c r="AD9" s="42"/>
      <c r="AE9" s="42"/>
    </row>
    <row r="10" spans="1:31" ht="20.399999999999999" x14ac:dyDescent="0.3">
      <c r="A10" s="287" t="s">
        <v>19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176"/>
      <c r="Z10" s="61"/>
      <c r="AA10" s="61"/>
      <c r="AB10" s="183"/>
      <c r="AC10" s="61"/>
      <c r="AD10" s="61"/>
      <c r="AE10" s="61"/>
    </row>
    <row r="11" spans="1:31" ht="21" x14ac:dyDescent="0.3">
      <c r="A11" s="288" t="s">
        <v>45</v>
      </c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177"/>
      <c r="Z11" s="184"/>
      <c r="AA11" s="184"/>
      <c r="AB11" s="185"/>
      <c r="AC11" s="62"/>
      <c r="AD11" s="62"/>
      <c r="AE11" s="62"/>
    </row>
    <row r="12" spans="1:31" x14ac:dyDescent="0.3">
      <c r="A12" s="289" t="s">
        <v>12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62"/>
      <c r="Z12" s="184"/>
      <c r="AA12" s="184"/>
      <c r="AB12" s="185"/>
      <c r="AC12" s="62"/>
      <c r="AD12" s="62"/>
      <c r="AE12" s="62"/>
    </row>
    <row r="13" spans="1:31" ht="17.399999999999999" x14ac:dyDescent="0.3">
      <c r="A13" s="38"/>
      <c r="B13" s="292" t="s">
        <v>18</v>
      </c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178"/>
      <c r="Z13" s="178"/>
      <c r="AA13" s="178"/>
      <c r="AB13" s="186"/>
      <c r="AC13" s="63"/>
      <c r="AD13" s="63"/>
      <c r="AE13" s="63"/>
    </row>
    <row r="14" spans="1:31" ht="18.75" x14ac:dyDescent="0.3">
      <c r="A14" s="38"/>
      <c r="B14" s="38"/>
      <c r="C14" s="38"/>
      <c r="D14" s="293" t="s">
        <v>13</v>
      </c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56"/>
      <c r="S14" s="188"/>
      <c r="T14" s="24"/>
      <c r="U14" s="24"/>
      <c r="V14" s="24"/>
      <c r="W14" s="43"/>
      <c r="X14" s="44"/>
      <c r="Y14" s="44"/>
      <c r="Z14" s="187"/>
      <c r="AA14" s="187"/>
      <c r="AB14" s="188"/>
      <c r="AC14" s="44"/>
      <c r="AD14" s="44"/>
      <c r="AE14" s="44"/>
    </row>
    <row r="15" spans="1:31" ht="18.75" x14ac:dyDescent="0.3">
      <c r="A15" s="38"/>
      <c r="B15" s="38"/>
      <c r="C15" s="38"/>
      <c r="D15" s="38"/>
      <c r="E15" s="38"/>
      <c r="F15" s="38"/>
      <c r="G15" s="38"/>
      <c r="H15" s="38"/>
      <c r="I15" s="38"/>
      <c r="J15" s="36"/>
      <c r="K15" s="36"/>
      <c r="L15" s="36"/>
      <c r="M15" s="36"/>
      <c r="N15" s="36"/>
      <c r="O15" s="39"/>
      <c r="P15" s="40"/>
      <c r="Q15" s="36"/>
      <c r="R15" s="36"/>
      <c r="S15" s="252"/>
      <c r="T15" s="25"/>
      <c r="U15" s="25"/>
      <c r="V15" s="25"/>
      <c r="W15" s="25"/>
      <c r="X15" s="45"/>
      <c r="AE15" s="45"/>
    </row>
    <row r="16" spans="1:31" x14ac:dyDescent="0.35">
      <c r="A16" s="46" t="s">
        <v>14</v>
      </c>
      <c r="B16" s="47"/>
      <c r="C16" s="47"/>
      <c r="D16" s="47"/>
      <c r="E16" s="47"/>
      <c r="F16" s="47"/>
      <c r="G16" s="47"/>
      <c r="H16" s="47"/>
      <c r="I16" s="48"/>
      <c r="J16" s="49"/>
      <c r="K16" s="49"/>
      <c r="L16" s="49"/>
      <c r="M16" s="49"/>
      <c r="N16" s="50"/>
      <c r="O16" s="39"/>
      <c r="P16" s="40"/>
      <c r="Q16" s="36"/>
      <c r="R16" s="36"/>
      <c r="S16" s="253"/>
      <c r="T16" s="26"/>
      <c r="U16" s="26"/>
      <c r="V16" s="26"/>
      <c r="W16" s="26"/>
      <c r="X16" s="51"/>
      <c r="Y16" s="51"/>
      <c r="Z16" s="189"/>
      <c r="AA16" s="189"/>
      <c r="AB16" s="27"/>
      <c r="AC16" s="51"/>
      <c r="AD16" s="51"/>
      <c r="AE16" s="51"/>
    </row>
    <row r="17" spans="1:41" ht="15.75" customHeight="1" x14ac:dyDescent="0.3">
      <c r="A17" s="290" t="s">
        <v>161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6"/>
      <c r="V17" s="26"/>
      <c r="W17" s="26"/>
      <c r="X17" s="51"/>
      <c r="Y17" s="51"/>
      <c r="Z17" s="189"/>
      <c r="AA17" s="189"/>
      <c r="AB17" s="27"/>
      <c r="AC17" s="51"/>
      <c r="AD17" s="51"/>
      <c r="AE17" s="51"/>
    </row>
    <row r="18" spans="1:41" x14ac:dyDescent="0.3">
      <c r="A18" s="290" t="s">
        <v>21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59"/>
      <c r="P18" s="53"/>
      <c r="Q18" s="53"/>
      <c r="R18" s="53"/>
      <c r="S18" s="253"/>
      <c r="T18" s="26"/>
      <c r="U18" s="26"/>
      <c r="V18" s="26"/>
      <c r="W18" s="26"/>
      <c r="X18" s="51"/>
      <c r="Y18" s="51"/>
      <c r="Z18" s="189"/>
      <c r="AA18" s="189"/>
      <c r="AB18" s="27"/>
      <c r="AC18" s="51"/>
      <c r="AD18" s="51"/>
      <c r="AE18" s="51"/>
    </row>
    <row r="19" spans="1:41" x14ac:dyDescent="0.3">
      <c r="A19" s="54" t="s">
        <v>22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9"/>
      <c r="P19" s="53"/>
      <c r="Q19" s="53"/>
      <c r="R19" s="53"/>
      <c r="S19" s="253"/>
      <c r="T19" s="26"/>
      <c r="U19" s="26"/>
      <c r="V19" s="26"/>
      <c r="W19" s="26"/>
      <c r="X19" s="51"/>
      <c r="Y19" s="51"/>
      <c r="Z19" s="189"/>
      <c r="AA19" s="189"/>
      <c r="AB19" s="27"/>
      <c r="AC19" s="51"/>
      <c r="AD19" s="51"/>
      <c r="AE19" s="51"/>
    </row>
    <row r="20" spans="1:41" x14ac:dyDescent="0.3">
      <c r="A20" s="54" t="s">
        <v>24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9"/>
      <c r="P20" s="53"/>
      <c r="Q20" s="53"/>
      <c r="R20" s="53"/>
      <c r="S20" s="253"/>
      <c r="T20" s="26"/>
      <c r="U20" s="26"/>
      <c r="V20" s="26"/>
      <c r="W20" s="26"/>
      <c r="X20" s="51"/>
      <c r="Y20" s="51"/>
      <c r="Z20" s="189"/>
      <c r="AA20" s="189"/>
      <c r="AB20" s="27"/>
      <c r="AC20" s="51"/>
      <c r="AD20" s="51"/>
      <c r="AE20" s="51"/>
    </row>
    <row r="21" spans="1:41" x14ac:dyDescent="0.3">
      <c r="A21" s="54" t="s">
        <v>23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9"/>
      <c r="P21" s="53"/>
      <c r="Q21" s="53"/>
      <c r="R21" s="53"/>
      <c r="S21" s="253"/>
      <c r="T21" s="26"/>
      <c r="U21" s="26"/>
      <c r="V21" s="26"/>
      <c r="W21" s="26"/>
      <c r="X21" s="51"/>
      <c r="Y21" s="51"/>
      <c r="Z21" s="189"/>
      <c r="AA21" s="189"/>
      <c r="AB21" s="27"/>
      <c r="AC21" s="51"/>
      <c r="AD21" s="51"/>
      <c r="AE21" s="51"/>
    </row>
    <row r="22" spans="1:41" x14ac:dyDescent="0.3">
      <c r="A22" s="54" t="s">
        <v>25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9"/>
      <c r="P22" s="53"/>
      <c r="Q22" s="53"/>
      <c r="R22" s="53"/>
      <c r="S22" s="253"/>
      <c r="T22" s="26"/>
      <c r="U22" s="27"/>
      <c r="V22" s="26"/>
      <c r="W22" s="26"/>
      <c r="X22" s="51"/>
      <c r="Y22" s="51"/>
      <c r="Z22" s="189"/>
      <c r="AA22" s="189"/>
      <c r="AB22" s="27"/>
      <c r="AC22" s="51"/>
      <c r="AD22" s="51"/>
      <c r="AE22" s="51"/>
    </row>
    <row r="23" spans="1:41" x14ac:dyDescent="0.3">
      <c r="A23" s="54" t="s">
        <v>26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9"/>
      <c r="P23" s="53"/>
      <c r="Q23" s="53"/>
      <c r="R23" s="53"/>
      <c r="S23" s="254"/>
      <c r="T23" s="28"/>
      <c r="U23" s="28"/>
      <c r="V23" s="28"/>
      <c r="W23" s="28"/>
      <c r="X23" s="55"/>
      <c r="Y23" s="55"/>
      <c r="Z23" s="190"/>
      <c r="AA23" s="190"/>
      <c r="AB23" s="191"/>
      <c r="AC23" s="55"/>
      <c r="AD23" s="55"/>
      <c r="AE23" s="55"/>
    </row>
    <row r="24" spans="1:41" ht="9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3"/>
      <c r="K24" s="53"/>
      <c r="L24" s="53"/>
      <c r="M24" s="53"/>
      <c r="N24" s="53"/>
      <c r="O24" s="59"/>
      <c r="P24" s="53"/>
      <c r="Q24" s="53"/>
      <c r="R24" s="275"/>
      <c r="S24" s="275"/>
      <c r="T24" s="26"/>
      <c r="U24" s="26"/>
      <c r="V24" s="26"/>
      <c r="W24" s="26"/>
      <c r="X24" s="51"/>
      <c r="Y24" s="51"/>
      <c r="Z24" s="189"/>
      <c r="AA24" s="189"/>
      <c r="AB24" s="27"/>
      <c r="AC24" s="51"/>
      <c r="AD24" s="51"/>
      <c r="AE24" s="51"/>
    </row>
    <row r="25" spans="1:41" ht="27" customHeight="1" x14ac:dyDescent="0.3">
      <c r="A25" s="281" t="s">
        <v>27</v>
      </c>
      <c r="B25" s="281"/>
      <c r="C25" s="281"/>
      <c r="D25" s="281"/>
      <c r="E25" s="281"/>
      <c r="F25" s="281"/>
      <c r="G25" s="281"/>
      <c r="H25" s="281"/>
      <c r="I25" s="281"/>
      <c r="J25" s="281"/>
      <c r="K25" s="281" t="s">
        <v>36</v>
      </c>
      <c r="L25" s="281"/>
      <c r="M25" s="281"/>
      <c r="N25" s="281"/>
      <c r="O25" s="282" t="s">
        <v>37</v>
      </c>
      <c r="P25" s="281" t="s">
        <v>38</v>
      </c>
      <c r="Q25" s="281" t="s">
        <v>134</v>
      </c>
      <c r="R25" s="283" t="s">
        <v>41</v>
      </c>
      <c r="S25" s="280" t="s">
        <v>39</v>
      </c>
      <c r="T25" s="280"/>
      <c r="U25" s="280"/>
      <c r="V25" s="280"/>
      <c r="W25" s="280"/>
      <c r="X25" s="280"/>
      <c r="Y25" s="192"/>
      <c r="Z25" s="193"/>
      <c r="AA25" s="279"/>
      <c r="AB25" s="279"/>
      <c r="AC25" s="272"/>
      <c r="AD25" s="272"/>
      <c r="AE25" s="272"/>
    </row>
    <row r="26" spans="1:41" ht="123" customHeight="1" x14ac:dyDescent="0.3">
      <c r="A26" s="281" t="s">
        <v>28</v>
      </c>
      <c r="B26" s="281"/>
      <c r="C26" s="99" t="s">
        <v>29</v>
      </c>
      <c r="D26" s="99" t="s">
        <v>30</v>
      </c>
      <c r="E26" s="281" t="s">
        <v>31</v>
      </c>
      <c r="F26" s="281"/>
      <c r="G26" s="99" t="s">
        <v>32</v>
      </c>
      <c r="H26" s="281" t="s">
        <v>33</v>
      </c>
      <c r="I26" s="281"/>
      <c r="J26" s="281"/>
      <c r="K26" s="281" t="s">
        <v>34</v>
      </c>
      <c r="L26" s="281"/>
      <c r="M26" s="281"/>
      <c r="N26" s="99" t="s">
        <v>35</v>
      </c>
      <c r="O26" s="282"/>
      <c r="P26" s="281"/>
      <c r="Q26" s="281"/>
      <c r="R26" s="283"/>
      <c r="S26" s="236">
        <v>2026</v>
      </c>
      <c r="T26" s="6">
        <v>2027</v>
      </c>
      <c r="U26" s="6">
        <v>2028</v>
      </c>
      <c r="V26" s="6">
        <v>2029</v>
      </c>
      <c r="W26" s="6">
        <v>2030</v>
      </c>
      <c r="X26" s="6">
        <v>2031</v>
      </c>
      <c r="Y26" s="123"/>
      <c r="Z26" s="194"/>
      <c r="AA26" s="195"/>
      <c r="AB26" s="164"/>
      <c r="AC26" s="164"/>
      <c r="AD26" s="164"/>
      <c r="AE26" s="64"/>
    </row>
    <row r="27" spans="1:41" s="8" customFormat="1" ht="18.75" customHeight="1" x14ac:dyDescent="0.3">
      <c r="A27" s="76">
        <v>1</v>
      </c>
      <c r="B27" s="76">
        <v>2</v>
      </c>
      <c r="C27" s="76">
        <v>3</v>
      </c>
      <c r="D27" s="76">
        <v>4</v>
      </c>
      <c r="E27" s="76">
        <v>5</v>
      </c>
      <c r="F27" s="76">
        <v>6</v>
      </c>
      <c r="G27" s="76">
        <v>7</v>
      </c>
      <c r="H27" s="76">
        <v>8</v>
      </c>
      <c r="I27" s="76">
        <v>9</v>
      </c>
      <c r="J27" s="76">
        <v>10</v>
      </c>
      <c r="K27" s="76">
        <v>11</v>
      </c>
      <c r="L27" s="76">
        <v>12</v>
      </c>
      <c r="M27" s="76">
        <v>13</v>
      </c>
      <c r="N27" s="76">
        <v>14</v>
      </c>
      <c r="O27" s="76" t="s">
        <v>15</v>
      </c>
      <c r="P27" s="76">
        <v>16</v>
      </c>
      <c r="Q27" s="76">
        <v>17</v>
      </c>
      <c r="R27" s="76">
        <v>18</v>
      </c>
      <c r="S27" s="76">
        <v>19</v>
      </c>
      <c r="T27" s="76">
        <v>20</v>
      </c>
      <c r="U27" s="76">
        <v>21</v>
      </c>
      <c r="V27" s="76">
        <v>22</v>
      </c>
      <c r="W27" s="76">
        <v>23</v>
      </c>
      <c r="X27" s="76">
        <v>24</v>
      </c>
      <c r="Y27" s="165"/>
      <c r="Z27" s="196"/>
      <c r="AA27" s="196"/>
      <c r="AB27" s="197"/>
      <c r="AC27" s="165"/>
      <c r="AD27" s="165"/>
      <c r="AE27" s="100"/>
    </row>
    <row r="28" spans="1:41" ht="32.25" customHeight="1" x14ac:dyDescent="0.3">
      <c r="A28" s="147" t="s">
        <v>6</v>
      </c>
      <c r="B28" s="147" t="s">
        <v>7</v>
      </c>
      <c r="C28" s="147" t="s">
        <v>6</v>
      </c>
      <c r="D28" s="147" t="s">
        <v>6</v>
      </c>
      <c r="E28" s="147" t="s">
        <v>6</v>
      </c>
      <c r="F28" s="147" t="s">
        <v>6</v>
      </c>
      <c r="G28" s="147" t="s">
        <v>47</v>
      </c>
      <c r="H28" s="147" t="s">
        <v>56</v>
      </c>
      <c r="I28" s="147" t="s">
        <v>56</v>
      </c>
      <c r="J28" s="147" t="s">
        <v>56</v>
      </c>
      <c r="K28" s="147" t="s">
        <v>6</v>
      </c>
      <c r="L28" s="147" t="s">
        <v>6</v>
      </c>
      <c r="M28" s="147" t="s">
        <v>6</v>
      </c>
      <c r="N28" s="147" t="s">
        <v>122</v>
      </c>
      <c r="O28" s="148"/>
      <c r="P28" s="149" t="s">
        <v>40</v>
      </c>
      <c r="Q28" s="150" t="s">
        <v>42</v>
      </c>
      <c r="R28" s="151">
        <f t="shared" ref="R28:X28" si="0">R34+R62</f>
        <v>289924.2</v>
      </c>
      <c r="S28" s="255">
        <f t="shared" si="0"/>
        <v>704801.9</v>
      </c>
      <c r="T28" s="151">
        <f t="shared" si="0"/>
        <v>102382</v>
      </c>
      <c r="U28" s="151">
        <f t="shared" si="0"/>
        <v>109212.59999999999</v>
      </c>
      <c r="V28" s="151">
        <f t="shared" si="0"/>
        <v>109212.59999999999</v>
      </c>
      <c r="W28" s="151">
        <f t="shared" si="0"/>
        <v>109212.59999999999</v>
      </c>
      <c r="X28" s="151">
        <f t="shared" si="0"/>
        <v>109212.59999999999</v>
      </c>
      <c r="Y28" s="166"/>
      <c r="Z28" s="195"/>
      <c r="AA28" s="195"/>
      <c r="AC28" s="166"/>
      <c r="AD28" s="166"/>
      <c r="AE28" s="101"/>
      <c r="AF28" s="102"/>
    </row>
    <row r="29" spans="1:41" ht="64.5" customHeight="1" x14ac:dyDescent="0.3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5"/>
      <c r="P29" s="58" t="s">
        <v>46</v>
      </c>
      <c r="Q29" s="67" t="s">
        <v>43</v>
      </c>
      <c r="R29" s="67" t="s">
        <v>43</v>
      </c>
      <c r="S29" s="67" t="s">
        <v>43</v>
      </c>
      <c r="T29" s="67" t="s">
        <v>43</v>
      </c>
      <c r="U29" s="67" t="s">
        <v>43</v>
      </c>
      <c r="V29" s="67" t="s">
        <v>43</v>
      </c>
      <c r="W29" s="67" t="s">
        <v>43</v>
      </c>
      <c r="X29" s="67" t="s">
        <v>43</v>
      </c>
      <c r="Y29" s="198"/>
      <c r="Z29" s="199"/>
      <c r="AA29" s="195"/>
      <c r="AB29" s="164"/>
      <c r="AC29" s="167"/>
      <c r="AD29" s="167"/>
      <c r="AE29" s="103"/>
      <c r="AF29" s="103"/>
      <c r="AG29" s="103"/>
      <c r="AH29" s="103"/>
    </row>
    <row r="30" spans="1:41" ht="33" customHeight="1" x14ac:dyDescent="0.3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5"/>
      <c r="P30" s="58" t="s">
        <v>91</v>
      </c>
      <c r="Q30" s="72" t="s">
        <v>3</v>
      </c>
      <c r="R30" s="70">
        <v>82</v>
      </c>
      <c r="S30" s="68">
        <v>81</v>
      </c>
      <c r="T30" s="68">
        <v>81</v>
      </c>
      <c r="U30" s="68">
        <v>79.2</v>
      </c>
      <c r="V30" s="68">
        <v>79</v>
      </c>
      <c r="W30" s="68">
        <v>78.5</v>
      </c>
      <c r="X30" s="68">
        <v>78.400000000000006</v>
      </c>
      <c r="Y30" s="200"/>
      <c r="Z30" s="201"/>
      <c r="AA30" s="201"/>
      <c r="AB30" s="200"/>
      <c r="AC30" s="127"/>
      <c r="AD30" s="127"/>
      <c r="AE30" s="104"/>
      <c r="AG30" s="105"/>
    </row>
    <row r="31" spans="1:41" ht="34.5" customHeight="1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5"/>
      <c r="P31" s="58" t="s">
        <v>92</v>
      </c>
      <c r="Q31" s="72" t="s">
        <v>3</v>
      </c>
      <c r="R31" s="70">
        <v>75</v>
      </c>
      <c r="S31" s="73">
        <v>69</v>
      </c>
      <c r="T31" s="73">
        <v>69</v>
      </c>
      <c r="U31" s="73">
        <v>68.5</v>
      </c>
      <c r="V31" s="73">
        <v>68</v>
      </c>
      <c r="W31" s="73">
        <v>67.8</v>
      </c>
      <c r="X31" s="73">
        <v>67.5</v>
      </c>
      <c r="Y31" s="202"/>
      <c r="Z31" s="203"/>
      <c r="AA31" s="204"/>
      <c r="AB31" s="115"/>
      <c r="AC31" s="168"/>
      <c r="AD31" s="168"/>
      <c r="AE31" s="106"/>
      <c r="AH31" s="106"/>
      <c r="AI31" s="106"/>
      <c r="AJ31" s="106"/>
      <c r="AK31" s="106"/>
    </row>
    <row r="32" spans="1:41" ht="32.25" customHeight="1" x14ac:dyDescent="0.3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5"/>
      <c r="P32" s="58" t="s">
        <v>93</v>
      </c>
      <c r="Q32" s="72" t="s">
        <v>3</v>
      </c>
      <c r="R32" s="70">
        <v>90</v>
      </c>
      <c r="S32" s="73">
        <v>83.3</v>
      </c>
      <c r="T32" s="73">
        <v>83</v>
      </c>
      <c r="U32" s="73">
        <v>82.8</v>
      </c>
      <c r="V32" s="73">
        <v>82.7</v>
      </c>
      <c r="W32" s="73">
        <v>82.5</v>
      </c>
      <c r="X32" s="73">
        <v>82.3</v>
      </c>
      <c r="Y32" s="202"/>
      <c r="Z32" s="203"/>
      <c r="AA32" s="204"/>
      <c r="AB32" s="115"/>
      <c r="AC32" s="168"/>
      <c r="AD32" s="168"/>
      <c r="AE32" s="106"/>
      <c r="AF32" s="106"/>
      <c r="AH32" s="105"/>
      <c r="AI32" s="107"/>
      <c r="AJ32" s="107"/>
      <c r="AK32" s="107"/>
      <c r="AL32" s="107"/>
      <c r="AM32" s="107"/>
      <c r="AN32" s="107"/>
      <c r="AO32" s="107"/>
    </row>
    <row r="33" spans="1:41" ht="36" customHeight="1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5"/>
      <c r="P33" s="58" t="s">
        <v>94</v>
      </c>
      <c r="Q33" s="72" t="s">
        <v>3</v>
      </c>
      <c r="R33" s="244">
        <v>43.3</v>
      </c>
      <c r="S33" s="73">
        <v>54.5</v>
      </c>
      <c r="T33" s="73">
        <v>57</v>
      </c>
      <c r="U33" s="73">
        <v>60</v>
      </c>
      <c r="V33" s="73">
        <v>62</v>
      </c>
      <c r="W33" s="73">
        <v>64.5</v>
      </c>
      <c r="X33" s="73">
        <v>67</v>
      </c>
      <c r="Y33" s="202"/>
      <c r="Z33" s="203"/>
      <c r="AA33" s="204"/>
      <c r="AB33" s="115"/>
      <c r="AC33" s="168"/>
      <c r="AD33" s="168"/>
      <c r="AE33" s="106"/>
      <c r="AH33" s="108"/>
      <c r="AI33" s="109"/>
      <c r="AJ33" s="110"/>
      <c r="AK33" s="110"/>
      <c r="AL33" s="110"/>
      <c r="AM33" s="110"/>
      <c r="AN33" s="110"/>
      <c r="AO33" s="110"/>
    </row>
    <row r="34" spans="1:41" ht="39" customHeight="1" x14ac:dyDescent="0.3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5"/>
      <c r="P34" s="146" t="s">
        <v>65</v>
      </c>
      <c r="Q34" s="144"/>
      <c r="R34" s="230">
        <f>R35+R45+R53+7</f>
        <v>254720</v>
      </c>
      <c r="S34" s="256">
        <f t="shared" ref="S34:X34" si="1">S35+S45+S53</f>
        <v>672232.1</v>
      </c>
      <c r="T34" s="230">
        <f t="shared" si="1"/>
        <v>65845.100000000006</v>
      </c>
      <c r="U34" s="230">
        <f t="shared" si="1"/>
        <v>70675.7</v>
      </c>
      <c r="V34" s="230">
        <f t="shared" si="1"/>
        <v>70675.7</v>
      </c>
      <c r="W34" s="230">
        <f t="shared" si="1"/>
        <v>70675.7</v>
      </c>
      <c r="X34" s="230">
        <f t="shared" si="1"/>
        <v>70675.7</v>
      </c>
      <c r="Z34" s="205"/>
      <c r="AA34" s="204"/>
      <c r="AB34" s="115"/>
      <c r="AC34" s="166"/>
      <c r="AD34" s="166"/>
      <c r="AE34" s="111"/>
      <c r="AG34" s="108"/>
      <c r="AH34" s="108"/>
      <c r="AI34" s="109"/>
      <c r="AJ34" s="110"/>
      <c r="AK34" s="110"/>
      <c r="AL34" s="110"/>
      <c r="AM34" s="110"/>
      <c r="AN34" s="110"/>
      <c r="AO34" s="110"/>
    </row>
    <row r="35" spans="1:41" ht="97.5" customHeight="1" x14ac:dyDescent="0.3">
      <c r="A35" s="86" t="s">
        <v>6</v>
      </c>
      <c r="B35" s="86" t="s">
        <v>7</v>
      </c>
      <c r="C35" s="86" t="s">
        <v>6</v>
      </c>
      <c r="D35" s="86" t="s">
        <v>8</v>
      </c>
      <c r="E35" s="86"/>
      <c r="F35" s="86"/>
      <c r="G35" s="86"/>
      <c r="H35" s="86"/>
      <c r="I35" s="86"/>
      <c r="J35" s="86"/>
      <c r="K35" s="86"/>
      <c r="L35" s="86"/>
      <c r="M35" s="86"/>
      <c r="N35" s="86" t="s">
        <v>103</v>
      </c>
      <c r="O35" s="87"/>
      <c r="P35" s="75" t="s">
        <v>162</v>
      </c>
      <c r="Q35" s="81" t="s">
        <v>2</v>
      </c>
      <c r="R35" s="231">
        <f>R36</f>
        <v>240977.4</v>
      </c>
      <c r="S35" s="231">
        <f>S36</f>
        <v>181461</v>
      </c>
      <c r="T35" s="231">
        <f t="shared" ref="T35:X35" si="2">T36</f>
        <v>6320.6</v>
      </c>
      <c r="U35" s="231">
        <f t="shared" si="2"/>
        <v>6320.6</v>
      </c>
      <c r="V35" s="231">
        <f t="shared" si="2"/>
        <v>6320.6</v>
      </c>
      <c r="W35" s="231">
        <f t="shared" si="2"/>
        <v>6320.6</v>
      </c>
      <c r="X35" s="231">
        <f t="shared" si="2"/>
        <v>6320.6</v>
      </c>
      <c r="Y35" s="115"/>
      <c r="Z35" s="204"/>
      <c r="AA35" s="204"/>
      <c r="AB35" s="115"/>
      <c r="AC35" s="168"/>
      <c r="AD35" s="168"/>
      <c r="AE35" s="113"/>
      <c r="AH35" s="114"/>
      <c r="AI35" s="109"/>
      <c r="AJ35" s="110"/>
      <c r="AK35" s="110"/>
      <c r="AL35" s="110"/>
      <c r="AM35" s="110"/>
      <c r="AN35" s="110"/>
      <c r="AO35" s="110"/>
    </row>
    <row r="36" spans="1:41" ht="52.5" customHeight="1" x14ac:dyDescent="0.3">
      <c r="A36" s="152" t="s">
        <v>6</v>
      </c>
      <c r="B36" s="152" t="s">
        <v>7</v>
      </c>
      <c r="C36" s="152" t="s">
        <v>6</v>
      </c>
      <c r="D36" s="152" t="s">
        <v>8</v>
      </c>
      <c r="E36" s="152" t="s">
        <v>57</v>
      </c>
      <c r="F36" s="152" t="s">
        <v>10</v>
      </c>
      <c r="G36" s="152" t="s">
        <v>6</v>
      </c>
      <c r="H36" s="152" t="s">
        <v>6</v>
      </c>
      <c r="I36" s="152" t="s">
        <v>6</v>
      </c>
      <c r="J36" s="152" t="s">
        <v>6</v>
      </c>
      <c r="K36" s="152" t="s">
        <v>6</v>
      </c>
      <c r="L36" s="152" t="s">
        <v>11</v>
      </c>
      <c r="M36" s="152" t="s">
        <v>10</v>
      </c>
      <c r="N36" s="152" t="s">
        <v>104</v>
      </c>
      <c r="O36" s="154"/>
      <c r="P36" s="155" t="s">
        <v>143</v>
      </c>
      <c r="Q36" s="153" t="s">
        <v>2</v>
      </c>
      <c r="R36" s="157">
        <f>R39+R42+R43</f>
        <v>240977.4</v>
      </c>
      <c r="S36" s="157">
        <f>S39+S42</f>
        <v>181461</v>
      </c>
      <c r="T36" s="157">
        <f>T39+T42</f>
        <v>6320.6</v>
      </c>
      <c r="U36" s="157">
        <f t="shared" ref="U36:X36" si="3">U39+U42</f>
        <v>6320.6</v>
      </c>
      <c r="V36" s="157">
        <f t="shared" si="3"/>
        <v>6320.6</v>
      </c>
      <c r="W36" s="157">
        <f t="shared" si="3"/>
        <v>6320.6</v>
      </c>
      <c r="X36" s="157">
        <f t="shared" si="3"/>
        <v>6320.6</v>
      </c>
      <c r="Y36" s="115"/>
      <c r="Z36" s="204"/>
      <c r="AA36" s="204"/>
      <c r="AB36" s="115"/>
      <c r="AC36" s="168"/>
      <c r="AD36" s="168"/>
      <c r="AE36" s="113"/>
      <c r="AG36" s="108"/>
      <c r="AH36" s="114"/>
      <c r="AI36" s="109"/>
      <c r="AJ36" s="110"/>
      <c r="AK36" s="110"/>
      <c r="AL36" s="110"/>
      <c r="AM36" s="110"/>
      <c r="AN36" s="110"/>
      <c r="AO36" s="110"/>
    </row>
    <row r="37" spans="1:41" ht="32.25" customHeight="1" x14ac:dyDescent="0.3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74" t="s">
        <v>98</v>
      </c>
      <c r="Q37" s="71" t="s">
        <v>1</v>
      </c>
      <c r="R37" s="83">
        <v>0</v>
      </c>
      <c r="S37" s="83">
        <v>1</v>
      </c>
      <c r="T37" s="83">
        <v>0</v>
      </c>
      <c r="U37" s="83">
        <v>0</v>
      </c>
      <c r="V37" s="83">
        <v>0</v>
      </c>
      <c r="W37" s="83">
        <v>0</v>
      </c>
      <c r="X37" s="83">
        <v>0</v>
      </c>
      <c r="Y37" s="207"/>
      <c r="Z37" s="208"/>
      <c r="AB37" s="115"/>
      <c r="AC37" s="168"/>
      <c r="AD37" s="168"/>
      <c r="AE37" s="113"/>
      <c r="AG37" s="108"/>
      <c r="AH37" s="112"/>
      <c r="AI37" s="109"/>
      <c r="AJ37" s="110"/>
      <c r="AK37" s="110"/>
      <c r="AL37" s="110"/>
      <c r="AM37" s="110"/>
      <c r="AN37" s="110"/>
      <c r="AO37" s="110"/>
    </row>
    <row r="38" spans="1:41" ht="32.25" customHeight="1" x14ac:dyDescent="0.3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74" t="s">
        <v>97</v>
      </c>
      <c r="Q38" s="71" t="s">
        <v>1</v>
      </c>
      <c r="R38" s="83">
        <v>2</v>
      </c>
      <c r="S38" s="83">
        <v>1</v>
      </c>
      <c r="T38" s="83">
        <v>2</v>
      </c>
      <c r="U38" s="245">
        <v>1</v>
      </c>
      <c r="V38" s="245">
        <v>1</v>
      </c>
      <c r="W38" s="245">
        <v>1</v>
      </c>
      <c r="X38" s="245">
        <v>1</v>
      </c>
      <c r="Y38" s="207"/>
      <c r="Z38" s="208"/>
      <c r="AB38" s="115"/>
      <c r="AC38" s="168"/>
      <c r="AD38" s="168"/>
      <c r="AE38" s="113"/>
      <c r="AG38" s="108"/>
      <c r="AH38" s="112"/>
      <c r="AI38" s="109"/>
      <c r="AJ38" s="110"/>
      <c r="AK38" s="110"/>
      <c r="AL38" s="110"/>
      <c r="AM38" s="110"/>
      <c r="AN38" s="110"/>
      <c r="AO38" s="110"/>
    </row>
    <row r="39" spans="1:41" ht="50.25" customHeight="1" x14ac:dyDescent="0.3">
      <c r="A39" s="90" t="s">
        <v>6</v>
      </c>
      <c r="B39" s="90" t="s">
        <v>7</v>
      </c>
      <c r="C39" s="90" t="s">
        <v>6</v>
      </c>
      <c r="D39" s="90" t="s">
        <v>8</v>
      </c>
      <c r="E39" s="90" t="s">
        <v>57</v>
      </c>
      <c r="F39" s="90" t="s">
        <v>10</v>
      </c>
      <c r="G39" s="90" t="s">
        <v>58</v>
      </c>
      <c r="H39" s="90" t="s">
        <v>55</v>
      </c>
      <c r="I39" s="90" t="s">
        <v>50</v>
      </c>
      <c r="J39" s="90" t="s">
        <v>59</v>
      </c>
      <c r="K39" s="90" t="s">
        <v>6</v>
      </c>
      <c r="L39" s="90" t="s">
        <v>11</v>
      </c>
      <c r="M39" s="90" t="s">
        <v>10</v>
      </c>
      <c r="N39" s="90" t="s">
        <v>102</v>
      </c>
      <c r="O39" s="90" t="s">
        <v>130</v>
      </c>
      <c r="P39" s="79" t="s">
        <v>96</v>
      </c>
      <c r="Q39" s="82" t="s">
        <v>2</v>
      </c>
      <c r="R39" s="94">
        <v>185375.4</v>
      </c>
      <c r="S39" s="94">
        <v>12433.6</v>
      </c>
      <c r="T39" s="94">
        <v>0</v>
      </c>
      <c r="U39" s="94">
        <v>0</v>
      </c>
      <c r="V39" s="94">
        <v>0</v>
      </c>
      <c r="W39" s="94">
        <v>0</v>
      </c>
      <c r="X39" s="94">
        <v>0</v>
      </c>
      <c r="Y39" s="115"/>
      <c r="Z39" s="209"/>
      <c r="AA39" s="209"/>
      <c r="AB39" s="115"/>
      <c r="AC39" s="168"/>
      <c r="AD39" s="168"/>
      <c r="AE39" s="117"/>
      <c r="AG39" s="108"/>
      <c r="AH39" s="116"/>
      <c r="AI39" s="109"/>
      <c r="AJ39" s="110"/>
      <c r="AK39" s="110"/>
      <c r="AL39" s="110"/>
      <c r="AM39" s="110"/>
      <c r="AN39" s="110"/>
      <c r="AO39" s="110"/>
    </row>
    <row r="40" spans="1:41" ht="49.5" customHeight="1" x14ac:dyDescent="0.3">
      <c r="A40" s="84"/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5"/>
      <c r="P40" s="80" t="s">
        <v>95</v>
      </c>
      <c r="Q40" s="72" t="s">
        <v>16</v>
      </c>
      <c r="R40" s="73">
        <v>821</v>
      </c>
      <c r="S40" s="73">
        <v>412.4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115"/>
      <c r="Z40" s="209"/>
      <c r="AA40" s="209"/>
      <c r="AB40" s="115"/>
      <c r="AC40" s="168"/>
      <c r="AD40" s="168"/>
      <c r="AE40" s="106"/>
      <c r="AG40" s="108"/>
      <c r="AH40" s="109"/>
      <c r="AI40" s="109"/>
      <c r="AJ40" s="110"/>
      <c r="AK40" s="110"/>
      <c r="AL40" s="110"/>
      <c r="AM40" s="110"/>
      <c r="AN40" s="110"/>
      <c r="AO40" s="110"/>
    </row>
    <row r="41" spans="1:41" ht="27.75" customHeight="1" x14ac:dyDescent="0.3">
      <c r="A41" s="90" t="s">
        <v>6</v>
      </c>
      <c r="B41" s="90" t="s">
        <v>7</v>
      </c>
      <c r="C41" s="90" t="s">
        <v>6</v>
      </c>
      <c r="D41" s="90" t="s">
        <v>8</v>
      </c>
      <c r="E41" s="90" t="s">
        <v>57</v>
      </c>
      <c r="F41" s="90" t="s">
        <v>10</v>
      </c>
      <c r="G41" s="90"/>
      <c r="H41" s="90" t="s">
        <v>49</v>
      </c>
      <c r="I41" s="90" t="s">
        <v>53</v>
      </c>
      <c r="J41" s="90" t="s">
        <v>52</v>
      </c>
      <c r="K41" s="90" t="s">
        <v>6</v>
      </c>
      <c r="L41" s="90" t="s">
        <v>11</v>
      </c>
      <c r="M41" s="90" t="s">
        <v>10</v>
      </c>
      <c r="N41" s="90"/>
      <c r="O41" s="91"/>
      <c r="P41" s="278" t="s">
        <v>125</v>
      </c>
      <c r="Q41" s="82" t="s">
        <v>2</v>
      </c>
      <c r="R41" s="94">
        <f>R42+R43</f>
        <v>55602</v>
      </c>
      <c r="S41" s="94">
        <f>S42</f>
        <v>169027.4</v>
      </c>
      <c r="T41" s="94">
        <f t="shared" ref="T41:X41" si="4">T42+T43</f>
        <v>6320.6</v>
      </c>
      <c r="U41" s="94">
        <f t="shared" si="4"/>
        <v>6320.6</v>
      </c>
      <c r="V41" s="94">
        <f t="shared" si="4"/>
        <v>6320.6</v>
      </c>
      <c r="W41" s="94">
        <f t="shared" si="4"/>
        <v>6320.6</v>
      </c>
      <c r="X41" s="94">
        <f t="shared" si="4"/>
        <v>6320.6</v>
      </c>
      <c r="Y41" s="164"/>
      <c r="Z41" s="169"/>
      <c r="AA41" s="209"/>
      <c r="AB41" s="115"/>
      <c r="AC41" s="168"/>
      <c r="AD41" s="168"/>
      <c r="AE41" s="106"/>
      <c r="AG41" s="108"/>
      <c r="AH41" s="109"/>
      <c r="AI41" s="109"/>
      <c r="AJ41" s="110"/>
      <c r="AK41" s="110"/>
      <c r="AL41" s="110"/>
      <c r="AM41" s="110"/>
      <c r="AN41" s="110"/>
      <c r="AO41" s="110"/>
    </row>
    <row r="42" spans="1:41" ht="23.25" customHeight="1" x14ac:dyDescent="0.3">
      <c r="A42" s="160" t="s">
        <v>6</v>
      </c>
      <c r="B42" s="160" t="s">
        <v>7</v>
      </c>
      <c r="C42" s="160" t="s">
        <v>6</v>
      </c>
      <c r="D42" s="160" t="s">
        <v>8</v>
      </c>
      <c r="E42" s="160" t="s">
        <v>57</v>
      </c>
      <c r="F42" s="160" t="s">
        <v>10</v>
      </c>
      <c r="G42" s="160" t="s">
        <v>66</v>
      </c>
      <c r="H42" s="160" t="s">
        <v>49</v>
      </c>
      <c r="I42" s="160" t="s">
        <v>53</v>
      </c>
      <c r="J42" s="160" t="s">
        <v>52</v>
      </c>
      <c r="K42" s="160" t="s">
        <v>6</v>
      </c>
      <c r="L42" s="160" t="s">
        <v>11</v>
      </c>
      <c r="M42" s="160" t="s">
        <v>10</v>
      </c>
      <c r="N42" s="160" t="s">
        <v>105</v>
      </c>
      <c r="O42" s="85"/>
      <c r="P42" s="278"/>
      <c r="Q42" s="159" t="s">
        <v>2</v>
      </c>
      <c r="R42" s="158">
        <v>43018.5</v>
      </c>
      <c r="S42" s="158">
        <f>10000+1967.1+157060.3</f>
        <v>169027.4</v>
      </c>
      <c r="T42" s="158">
        <v>6320.6</v>
      </c>
      <c r="U42" s="158">
        <v>6320.6</v>
      </c>
      <c r="V42" s="158">
        <v>6320.6</v>
      </c>
      <c r="W42" s="158">
        <v>6320.6</v>
      </c>
      <c r="X42" s="158">
        <v>6320.6</v>
      </c>
      <c r="Y42" s="202"/>
      <c r="Z42" s="209"/>
      <c r="AA42" s="209"/>
      <c r="AB42" s="115"/>
      <c r="AE42" s="117"/>
      <c r="AF42" s="116"/>
      <c r="AG42" s="116"/>
      <c r="AH42" s="106"/>
      <c r="AI42" s="109"/>
      <c r="AJ42" s="110"/>
      <c r="AK42" s="110"/>
      <c r="AL42" s="110"/>
      <c r="AM42" s="110"/>
      <c r="AN42" s="110"/>
      <c r="AO42" s="110"/>
    </row>
    <row r="43" spans="1:41" ht="23.25" customHeight="1" x14ac:dyDescent="0.3">
      <c r="A43" s="160" t="s">
        <v>6</v>
      </c>
      <c r="B43" s="160" t="s">
        <v>7</v>
      </c>
      <c r="C43" s="160" t="s">
        <v>6</v>
      </c>
      <c r="D43" s="160" t="s">
        <v>8</v>
      </c>
      <c r="E43" s="160" t="s">
        <v>57</v>
      </c>
      <c r="F43" s="160" t="s">
        <v>10</v>
      </c>
      <c r="G43" s="160" t="s">
        <v>60</v>
      </c>
      <c r="H43" s="160" t="s">
        <v>49</v>
      </c>
      <c r="I43" s="160" t="s">
        <v>53</v>
      </c>
      <c r="J43" s="160" t="s">
        <v>52</v>
      </c>
      <c r="K43" s="160" t="s">
        <v>6</v>
      </c>
      <c r="L43" s="160" t="s">
        <v>11</v>
      </c>
      <c r="M43" s="160" t="s">
        <v>10</v>
      </c>
      <c r="N43" s="160" t="s">
        <v>106</v>
      </c>
      <c r="O43" s="85"/>
      <c r="P43" s="278"/>
      <c r="Q43" s="159" t="s">
        <v>2</v>
      </c>
      <c r="R43" s="158">
        <v>12583.5</v>
      </c>
      <c r="S43" s="158">
        <v>0</v>
      </c>
      <c r="T43" s="158">
        <v>0</v>
      </c>
      <c r="U43" s="158">
        <v>0</v>
      </c>
      <c r="V43" s="158">
        <v>0</v>
      </c>
      <c r="W43" s="158">
        <v>0</v>
      </c>
      <c r="X43" s="158">
        <v>0</v>
      </c>
      <c r="Y43" s="115"/>
      <c r="Z43" s="204"/>
      <c r="AA43" s="204"/>
      <c r="AB43" s="115"/>
      <c r="AC43" s="115"/>
      <c r="AD43" s="115"/>
      <c r="AE43" s="117"/>
      <c r="AG43" s="108"/>
      <c r="AH43" s="109"/>
      <c r="AI43" s="109"/>
      <c r="AJ43" s="110"/>
      <c r="AK43" s="110"/>
      <c r="AL43" s="110"/>
      <c r="AM43" s="110"/>
      <c r="AN43" s="110"/>
      <c r="AO43" s="110"/>
    </row>
    <row r="44" spans="1:41" ht="43.5" customHeight="1" x14ac:dyDescent="0.3">
      <c r="A44" s="84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5"/>
      <c r="P44" s="80" t="s">
        <v>150</v>
      </c>
      <c r="Q44" s="268" t="s">
        <v>147</v>
      </c>
      <c r="R44" s="263">
        <v>3268</v>
      </c>
      <c r="S44" s="263">
        <v>3045.4</v>
      </c>
      <c r="T44" s="263">
        <f>(847.5+726.85)</f>
        <v>1574.35</v>
      </c>
      <c r="U44" s="264">
        <v>1000</v>
      </c>
      <c r="V44" s="264">
        <v>1000</v>
      </c>
      <c r="W44" s="264">
        <v>1000</v>
      </c>
      <c r="X44" s="264">
        <v>1000</v>
      </c>
      <c r="Y44" s="115"/>
      <c r="Z44" s="204"/>
      <c r="AA44" s="204"/>
      <c r="AB44" s="115"/>
      <c r="AG44" s="108"/>
      <c r="AH44" s="109"/>
      <c r="AI44" s="109"/>
      <c r="AJ44" s="110"/>
      <c r="AK44" s="110"/>
      <c r="AL44" s="110"/>
      <c r="AM44" s="110"/>
      <c r="AN44" s="110"/>
      <c r="AO44" s="110"/>
    </row>
    <row r="45" spans="1:41" ht="60.75" customHeight="1" x14ac:dyDescent="0.3">
      <c r="A45" s="86" t="s">
        <v>6</v>
      </c>
      <c r="B45" s="86" t="s">
        <v>7</v>
      </c>
      <c r="C45" s="86" t="s">
        <v>6</v>
      </c>
      <c r="D45" s="86" t="s">
        <v>9</v>
      </c>
      <c r="E45" s="86"/>
      <c r="F45" s="86"/>
      <c r="G45" s="86"/>
      <c r="H45" s="86"/>
      <c r="I45" s="86"/>
      <c r="J45" s="86"/>
      <c r="K45" s="86"/>
      <c r="L45" s="86"/>
      <c r="M45" s="86"/>
      <c r="N45" s="86" t="s">
        <v>107</v>
      </c>
      <c r="O45" s="87"/>
      <c r="P45" s="75" t="s">
        <v>67</v>
      </c>
      <c r="Q45" s="81" t="s">
        <v>2</v>
      </c>
      <c r="R45" s="231">
        <f t="shared" ref="R45:X45" si="5">R49</f>
        <v>13735.6</v>
      </c>
      <c r="S45" s="231">
        <f>S49+S50</f>
        <v>460855.7</v>
      </c>
      <c r="T45" s="231">
        <f t="shared" si="5"/>
        <v>0</v>
      </c>
      <c r="U45" s="231">
        <f t="shared" si="5"/>
        <v>0</v>
      </c>
      <c r="V45" s="231">
        <f t="shared" si="5"/>
        <v>0</v>
      </c>
      <c r="W45" s="231">
        <f t="shared" si="5"/>
        <v>0</v>
      </c>
      <c r="X45" s="231">
        <f t="shared" si="5"/>
        <v>0</v>
      </c>
      <c r="Y45" s="115"/>
      <c r="Z45" s="204"/>
      <c r="AA45" s="204"/>
      <c r="AB45" s="115"/>
      <c r="AC45" s="168"/>
      <c r="AD45" s="168"/>
      <c r="AE45" s="113"/>
      <c r="AG45" s="108"/>
      <c r="AH45" s="109"/>
      <c r="AI45" s="109"/>
      <c r="AJ45" s="110"/>
      <c r="AK45" s="110"/>
      <c r="AL45" s="110"/>
      <c r="AM45" s="110"/>
      <c r="AN45" s="110"/>
      <c r="AO45" s="110"/>
    </row>
    <row r="46" spans="1:41" ht="45" customHeight="1" x14ac:dyDescent="0.3">
      <c r="A46" s="152" t="s">
        <v>6</v>
      </c>
      <c r="B46" s="152" t="s">
        <v>7</v>
      </c>
      <c r="C46" s="152" t="s">
        <v>6</v>
      </c>
      <c r="D46" s="152" t="s">
        <v>9</v>
      </c>
      <c r="E46" s="152" t="s">
        <v>6</v>
      </c>
      <c r="F46" s="152" t="s">
        <v>8</v>
      </c>
      <c r="G46" s="152"/>
      <c r="H46" s="152"/>
      <c r="I46" s="152"/>
      <c r="J46" s="152"/>
      <c r="K46" s="152"/>
      <c r="L46" s="152"/>
      <c r="M46" s="152"/>
      <c r="N46" s="152" t="s">
        <v>108</v>
      </c>
      <c r="O46" s="154"/>
      <c r="P46" s="155" t="s">
        <v>144</v>
      </c>
      <c r="Q46" s="153" t="s">
        <v>2</v>
      </c>
      <c r="R46" s="243">
        <f>R49</f>
        <v>13735.6</v>
      </c>
      <c r="S46" s="157">
        <f>S48</f>
        <v>460855.7</v>
      </c>
      <c r="T46" s="157">
        <f t="shared" ref="T46:X46" si="6">T49</f>
        <v>0</v>
      </c>
      <c r="U46" s="157">
        <f t="shared" si="6"/>
        <v>0</v>
      </c>
      <c r="V46" s="157">
        <f t="shared" si="6"/>
        <v>0</v>
      </c>
      <c r="W46" s="157">
        <f t="shared" si="6"/>
        <v>0</v>
      </c>
      <c r="X46" s="157">
        <f t="shared" si="6"/>
        <v>0</v>
      </c>
      <c r="Y46" s="115"/>
      <c r="Z46" s="204"/>
      <c r="AA46" s="204"/>
      <c r="AB46" s="115"/>
      <c r="AC46" s="168"/>
      <c r="AD46" s="168"/>
      <c r="AE46" s="113"/>
      <c r="AG46" s="108"/>
      <c r="AH46" s="109"/>
      <c r="AI46" s="109"/>
      <c r="AJ46" s="110"/>
      <c r="AK46" s="110"/>
      <c r="AL46" s="110"/>
      <c r="AM46" s="110"/>
      <c r="AN46" s="110"/>
      <c r="AO46" s="110"/>
    </row>
    <row r="47" spans="1:41" ht="33.75" customHeight="1" x14ac:dyDescent="0.3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9"/>
      <c r="P47" s="265" t="s">
        <v>167</v>
      </c>
      <c r="Q47" s="266" t="s">
        <v>20</v>
      </c>
      <c r="R47" s="267">
        <v>0</v>
      </c>
      <c r="S47" s="267">
        <v>64</v>
      </c>
      <c r="T47" s="267">
        <v>0</v>
      </c>
      <c r="U47" s="267">
        <v>0</v>
      </c>
      <c r="V47" s="267">
        <v>0</v>
      </c>
      <c r="W47" s="267">
        <v>0</v>
      </c>
      <c r="X47" s="267">
        <v>0</v>
      </c>
      <c r="Y47" s="115"/>
      <c r="Z47" s="204"/>
      <c r="AA47" s="204"/>
      <c r="AB47" s="115"/>
      <c r="AC47" s="168"/>
      <c r="AD47" s="168"/>
      <c r="AE47" s="113"/>
      <c r="AG47" s="108"/>
      <c r="AH47" s="109"/>
      <c r="AI47" s="109"/>
      <c r="AJ47" s="110"/>
      <c r="AK47" s="110"/>
      <c r="AL47" s="110"/>
      <c r="AM47" s="110"/>
      <c r="AN47" s="110"/>
      <c r="AO47" s="110"/>
    </row>
    <row r="48" spans="1:41" ht="33" customHeight="1" x14ac:dyDescent="0.3">
      <c r="A48" s="90" t="s">
        <v>6</v>
      </c>
      <c r="B48" s="90" t="s">
        <v>7</v>
      </c>
      <c r="C48" s="90" t="s">
        <v>6</v>
      </c>
      <c r="D48" s="90" t="s">
        <v>9</v>
      </c>
      <c r="E48" s="90" t="s">
        <v>6</v>
      </c>
      <c r="F48" s="90" t="s">
        <v>8</v>
      </c>
      <c r="G48" s="90"/>
      <c r="H48" s="90" t="s">
        <v>55</v>
      </c>
      <c r="I48" s="90" t="s">
        <v>50</v>
      </c>
      <c r="J48" s="90" t="s">
        <v>61</v>
      </c>
      <c r="K48" s="90" t="s">
        <v>6</v>
      </c>
      <c r="L48" s="90" t="s">
        <v>11</v>
      </c>
      <c r="M48" s="90" t="s">
        <v>10</v>
      </c>
      <c r="N48" s="91"/>
      <c r="O48" s="91"/>
      <c r="P48" s="284" t="s">
        <v>139</v>
      </c>
      <c r="Q48" s="82" t="s">
        <v>2</v>
      </c>
      <c r="R48" s="269">
        <f>R49+R50</f>
        <v>13735.6</v>
      </c>
      <c r="S48" s="94">
        <f>S49+S50</f>
        <v>460855.7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115"/>
      <c r="Z48" s="209"/>
      <c r="AA48" s="209"/>
      <c r="AB48" s="115"/>
      <c r="AC48" s="168"/>
      <c r="AD48" s="168"/>
      <c r="AE48" s="113"/>
      <c r="AG48" s="108"/>
      <c r="AH48" s="109"/>
      <c r="AI48" s="109"/>
      <c r="AJ48" s="110"/>
      <c r="AK48" s="110"/>
      <c r="AL48" s="110"/>
      <c r="AM48" s="110"/>
      <c r="AN48" s="110"/>
      <c r="AO48" s="110"/>
    </row>
    <row r="49" spans="1:42" ht="30" customHeight="1" x14ac:dyDescent="0.3">
      <c r="A49" s="160" t="s">
        <v>6</v>
      </c>
      <c r="B49" s="160" t="s">
        <v>7</v>
      </c>
      <c r="C49" s="160" t="s">
        <v>6</v>
      </c>
      <c r="D49" s="160" t="s">
        <v>9</v>
      </c>
      <c r="E49" s="160" t="s">
        <v>6</v>
      </c>
      <c r="F49" s="160" t="s">
        <v>8</v>
      </c>
      <c r="G49" s="160" t="s">
        <v>62</v>
      </c>
      <c r="H49" s="160" t="s">
        <v>55</v>
      </c>
      <c r="I49" s="160" t="s">
        <v>50</v>
      </c>
      <c r="J49" s="160" t="s">
        <v>61</v>
      </c>
      <c r="K49" s="160" t="s">
        <v>6</v>
      </c>
      <c r="L49" s="160" t="s">
        <v>11</v>
      </c>
      <c r="M49" s="160" t="s">
        <v>10</v>
      </c>
      <c r="N49" s="160" t="s">
        <v>109</v>
      </c>
      <c r="O49" s="84" t="s">
        <v>131</v>
      </c>
      <c r="P49" s="284"/>
      <c r="Q49" s="159" t="s">
        <v>2</v>
      </c>
      <c r="R49" s="270">
        <v>13735.6</v>
      </c>
      <c r="S49" s="158">
        <f>445595</f>
        <v>445595</v>
      </c>
      <c r="T49" s="158">
        <v>0</v>
      </c>
      <c r="U49" s="158">
        <v>0</v>
      </c>
      <c r="V49" s="158">
        <v>0</v>
      </c>
      <c r="W49" s="158">
        <v>0</v>
      </c>
      <c r="X49" s="158">
        <v>0</v>
      </c>
      <c r="Y49" s="115"/>
      <c r="Z49" s="204"/>
      <c r="AA49" s="204"/>
      <c r="AB49" s="115"/>
      <c r="AC49" s="168"/>
      <c r="AD49" s="168"/>
      <c r="AE49" s="117"/>
      <c r="AG49" s="108"/>
      <c r="AH49" s="109"/>
      <c r="AI49" s="109"/>
      <c r="AJ49" s="110"/>
      <c r="AK49" s="110"/>
      <c r="AL49" s="110"/>
      <c r="AM49" s="110"/>
      <c r="AN49" s="110"/>
      <c r="AO49" s="110"/>
    </row>
    <row r="50" spans="1:42" ht="30" customHeight="1" x14ac:dyDescent="0.3">
      <c r="A50" s="160" t="s">
        <v>6</v>
      </c>
      <c r="B50" s="160" t="s">
        <v>7</v>
      </c>
      <c r="C50" s="160" t="s">
        <v>6</v>
      </c>
      <c r="D50" s="160" t="s">
        <v>9</v>
      </c>
      <c r="E50" s="160" t="s">
        <v>6</v>
      </c>
      <c r="F50" s="160" t="s">
        <v>8</v>
      </c>
      <c r="G50" s="160" t="s">
        <v>137</v>
      </c>
      <c r="H50" s="160" t="s">
        <v>55</v>
      </c>
      <c r="I50" s="160" t="s">
        <v>50</v>
      </c>
      <c r="J50" s="160" t="s">
        <v>61</v>
      </c>
      <c r="K50" s="160" t="s">
        <v>6</v>
      </c>
      <c r="L50" s="160" t="s">
        <v>11</v>
      </c>
      <c r="M50" s="160" t="s">
        <v>10</v>
      </c>
      <c r="N50" s="160" t="s">
        <v>138</v>
      </c>
      <c r="O50" s="84" t="s">
        <v>131</v>
      </c>
      <c r="P50" s="284"/>
      <c r="Q50" s="159" t="s">
        <v>2</v>
      </c>
      <c r="R50" s="158">
        <v>0</v>
      </c>
      <c r="S50" s="158">
        <v>15260.7</v>
      </c>
      <c r="T50" s="158">
        <v>0</v>
      </c>
      <c r="U50" s="158">
        <v>0</v>
      </c>
      <c r="V50" s="158">
        <v>0</v>
      </c>
      <c r="W50" s="158">
        <v>0</v>
      </c>
      <c r="X50" s="158">
        <v>0</v>
      </c>
      <c r="Y50" s="115"/>
      <c r="Z50" s="204"/>
      <c r="AA50" s="204"/>
      <c r="AB50" s="115"/>
      <c r="AC50" s="168"/>
      <c r="AD50" s="168"/>
      <c r="AE50" s="117"/>
      <c r="AG50" s="108"/>
      <c r="AH50" s="109"/>
      <c r="AI50" s="109"/>
      <c r="AJ50" s="110"/>
      <c r="AK50" s="110"/>
      <c r="AL50" s="110"/>
      <c r="AM50" s="110"/>
      <c r="AN50" s="110"/>
      <c r="AO50" s="110"/>
    </row>
    <row r="51" spans="1:42" ht="31.5" customHeight="1" x14ac:dyDescent="0.3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5"/>
      <c r="P51" s="77" t="s">
        <v>69</v>
      </c>
      <c r="Q51" s="71" t="s">
        <v>1</v>
      </c>
      <c r="R51" s="232">
        <v>1</v>
      </c>
      <c r="S51" s="232">
        <v>0</v>
      </c>
      <c r="T51" s="232">
        <v>0</v>
      </c>
      <c r="U51" s="232">
        <v>0</v>
      </c>
      <c r="V51" s="232">
        <v>0</v>
      </c>
      <c r="W51" s="232">
        <v>0</v>
      </c>
      <c r="X51" s="232">
        <v>0</v>
      </c>
      <c r="Y51" s="207"/>
      <c r="Z51" s="208"/>
      <c r="AA51" s="208"/>
      <c r="AB51" s="207"/>
      <c r="AC51" s="170"/>
      <c r="AD51" s="170"/>
      <c r="AE51" s="118"/>
      <c r="AG51" s="108"/>
      <c r="AH51" s="114"/>
      <c r="AI51" s="109"/>
      <c r="AJ51" s="110"/>
      <c r="AK51" s="110"/>
      <c r="AL51" s="110"/>
      <c r="AM51" s="110"/>
      <c r="AN51" s="110"/>
      <c r="AO51" s="110"/>
    </row>
    <row r="52" spans="1:42" ht="28.5" customHeight="1" x14ac:dyDescent="0.3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5"/>
      <c r="P52" s="77" t="s">
        <v>70</v>
      </c>
      <c r="Q52" s="72" t="s">
        <v>1</v>
      </c>
      <c r="R52" s="232">
        <v>0</v>
      </c>
      <c r="S52" s="232">
        <v>1</v>
      </c>
      <c r="T52" s="232">
        <v>0</v>
      </c>
      <c r="U52" s="232">
        <v>0</v>
      </c>
      <c r="V52" s="232">
        <v>0</v>
      </c>
      <c r="W52" s="232">
        <v>0</v>
      </c>
      <c r="X52" s="232">
        <v>0</v>
      </c>
      <c r="Y52" s="207"/>
      <c r="Z52" s="208"/>
      <c r="AA52" s="208"/>
      <c r="AB52" s="207"/>
      <c r="AC52" s="170"/>
      <c r="AD52" s="170"/>
      <c r="AE52" s="118"/>
      <c r="AH52" s="119"/>
      <c r="AI52" s="120"/>
      <c r="AJ52" s="120"/>
      <c r="AK52" s="120"/>
      <c r="AL52" s="120"/>
      <c r="AM52" s="120"/>
      <c r="AN52" s="120"/>
      <c r="AO52" s="120"/>
    </row>
    <row r="53" spans="1:42" ht="89.25" customHeight="1" x14ac:dyDescent="0.3">
      <c r="A53" s="86" t="s">
        <v>6</v>
      </c>
      <c r="B53" s="86" t="s">
        <v>7</v>
      </c>
      <c r="C53" s="86" t="s">
        <v>6</v>
      </c>
      <c r="D53" s="86" t="s">
        <v>9</v>
      </c>
      <c r="E53" s="86"/>
      <c r="F53" s="86"/>
      <c r="G53" s="86"/>
      <c r="H53" s="86"/>
      <c r="I53" s="86"/>
      <c r="J53" s="86"/>
      <c r="K53" s="86"/>
      <c r="L53" s="86"/>
      <c r="M53" s="86"/>
      <c r="N53" s="86" t="s">
        <v>107</v>
      </c>
      <c r="O53" s="87"/>
      <c r="P53" s="75" t="s">
        <v>68</v>
      </c>
      <c r="Q53" s="81" t="s">
        <v>4</v>
      </c>
      <c r="R53" s="231">
        <f>R58</f>
        <v>0</v>
      </c>
      <c r="S53" s="231">
        <f>S59</f>
        <v>29915.4</v>
      </c>
      <c r="T53" s="231">
        <f>T58</f>
        <v>59524.5</v>
      </c>
      <c r="U53" s="231">
        <f t="shared" ref="U53:X53" si="7">U58</f>
        <v>64355.1</v>
      </c>
      <c r="V53" s="231">
        <f t="shared" si="7"/>
        <v>64355.1</v>
      </c>
      <c r="W53" s="231">
        <f t="shared" si="7"/>
        <v>64355.1</v>
      </c>
      <c r="X53" s="231">
        <f t="shared" si="7"/>
        <v>64355.1</v>
      </c>
      <c r="Y53" s="115"/>
      <c r="Z53" s="204"/>
      <c r="AA53" s="204"/>
      <c r="AB53" s="115"/>
      <c r="AC53" s="168"/>
      <c r="AD53" s="168"/>
      <c r="AE53" s="113"/>
      <c r="AH53" s="121"/>
      <c r="AI53" s="122"/>
      <c r="AJ53" s="122"/>
      <c r="AK53" s="123"/>
      <c r="AL53" s="123"/>
      <c r="AM53" s="123"/>
      <c r="AN53" s="123"/>
      <c r="AO53" s="123"/>
      <c r="AP53" s="123"/>
    </row>
    <row r="54" spans="1:42" ht="51.75" customHeight="1" x14ac:dyDescent="0.3">
      <c r="A54" s="152" t="s">
        <v>6</v>
      </c>
      <c r="B54" s="152" t="s">
        <v>7</v>
      </c>
      <c r="C54" s="152" t="s">
        <v>6</v>
      </c>
      <c r="D54" s="152" t="s">
        <v>9</v>
      </c>
      <c r="E54" s="152" t="s">
        <v>6</v>
      </c>
      <c r="F54" s="152" t="s">
        <v>9</v>
      </c>
      <c r="G54" s="152"/>
      <c r="H54" s="152"/>
      <c r="I54" s="152"/>
      <c r="J54" s="152"/>
      <c r="K54" s="152"/>
      <c r="L54" s="152"/>
      <c r="M54" s="152"/>
      <c r="N54" s="152" t="s">
        <v>110</v>
      </c>
      <c r="O54" s="154"/>
      <c r="P54" s="233" t="s">
        <v>151</v>
      </c>
      <c r="Q54" s="153" t="s">
        <v>4</v>
      </c>
      <c r="R54" s="157">
        <f>R57</f>
        <v>0</v>
      </c>
      <c r="S54" s="157">
        <f>S57</f>
        <v>29915.4</v>
      </c>
      <c r="T54" s="157">
        <f t="shared" ref="T54:X54" si="8">T57</f>
        <v>59524.5</v>
      </c>
      <c r="U54" s="157">
        <f t="shared" si="8"/>
        <v>64355.1</v>
      </c>
      <c r="V54" s="157">
        <f t="shared" si="8"/>
        <v>64355.1</v>
      </c>
      <c r="W54" s="157">
        <f t="shared" si="8"/>
        <v>64355.1</v>
      </c>
      <c r="X54" s="157">
        <f t="shared" si="8"/>
        <v>64355.1</v>
      </c>
      <c r="Y54" s="115"/>
      <c r="Z54" s="204"/>
      <c r="AA54" s="204"/>
      <c r="AB54" s="115"/>
      <c r="AC54" s="168"/>
      <c r="AD54" s="168"/>
      <c r="AE54" s="113"/>
      <c r="AF54" s="114"/>
      <c r="AH54" s="121"/>
      <c r="AI54" s="122"/>
      <c r="AJ54" s="122"/>
      <c r="AK54" s="123"/>
      <c r="AL54" s="123"/>
      <c r="AM54" s="123"/>
      <c r="AN54" s="123"/>
      <c r="AO54" s="123"/>
      <c r="AP54" s="123"/>
    </row>
    <row r="55" spans="1:42" ht="51.75" customHeight="1" x14ac:dyDescent="0.3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  <c r="P55" s="93" t="s">
        <v>126</v>
      </c>
      <c r="Q55" s="71" t="s">
        <v>1</v>
      </c>
      <c r="R55" s="245">
        <f>1460+50</f>
        <v>1510</v>
      </c>
      <c r="S55" s="245">
        <f>R55+50</f>
        <v>1560</v>
      </c>
      <c r="T55" s="245">
        <f t="shared" ref="T55:X55" si="9">S55+50</f>
        <v>1610</v>
      </c>
      <c r="U55" s="245">
        <f t="shared" si="9"/>
        <v>1660</v>
      </c>
      <c r="V55" s="245">
        <f t="shared" si="9"/>
        <v>1710</v>
      </c>
      <c r="W55" s="245">
        <f t="shared" si="9"/>
        <v>1760</v>
      </c>
      <c r="X55" s="245">
        <f t="shared" si="9"/>
        <v>1810</v>
      </c>
      <c r="Y55" s="115"/>
      <c r="Z55" s="204"/>
      <c r="AA55" s="204"/>
      <c r="AB55" s="115"/>
      <c r="AC55" s="168"/>
      <c r="AD55" s="168"/>
      <c r="AE55" s="113"/>
      <c r="AF55" s="114"/>
      <c r="AH55" s="121"/>
      <c r="AI55" s="122"/>
      <c r="AJ55" s="122"/>
      <c r="AK55" s="123"/>
      <c r="AL55" s="123"/>
      <c r="AM55" s="123"/>
      <c r="AN55" s="123"/>
      <c r="AO55" s="123"/>
      <c r="AP55" s="123"/>
    </row>
    <row r="56" spans="1:42" ht="60" hidden="1" customHeight="1" x14ac:dyDescent="0.25">
      <c r="A56" s="90" t="s">
        <v>6</v>
      </c>
      <c r="B56" s="90" t="s">
        <v>7</v>
      </c>
      <c r="C56" s="90" t="s">
        <v>6</v>
      </c>
      <c r="D56" s="90" t="s">
        <v>9</v>
      </c>
      <c r="E56" s="90" t="s">
        <v>6</v>
      </c>
      <c r="F56" s="90" t="s">
        <v>9</v>
      </c>
      <c r="G56" s="90"/>
      <c r="H56" s="90" t="s">
        <v>55</v>
      </c>
      <c r="I56" s="90" t="s">
        <v>50</v>
      </c>
      <c r="J56" s="90" t="s">
        <v>64</v>
      </c>
      <c r="K56" s="90"/>
      <c r="L56" s="90"/>
      <c r="M56" s="90"/>
      <c r="N56" s="90"/>
      <c r="O56" s="91"/>
      <c r="P56" s="78" t="s">
        <v>124</v>
      </c>
      <c r="Q56" s="82"/>
      <c r="R56" s="94"/>
      <c r="S56" s="94"/>
      <c r="T56" s="94"/>
      <c r="U56" s="94"/>
      <c r="V56" s="94"/>
      <c r="W56" s="94"/>
      <c r="X56" s="94"/>
      <c r="Y56" s="115"/>
      <c r="Z56" s="204"/>
      <c r="AA56" s="204"/>
      <c r="AB56" s="115"/>
      <c r="AC56" s="168"/>
      <c r="AD56" s="168"/>
      <c r="AE56" s="113"/>
      <c r="AF56" s="114"/>
      <c r="AH56" s="121"/>
      <c r="AI56" s="122"/>
      <c r="AJ56" s="122"/>
      <c r="AK56" s="123"/>
      <c r="AL56" s="123"/>
      <c r="AM56" s="123"/>
      <c r="AN56" s="123"/>
      <c r="AO56" s="123"/>
      <c r="AP56" s="123"/>
    </row>
    <row r="57" spans="1:42" ht="30.75" customHeight="1" x14ac:dyDescent="0.3">
      <c r="A57" s="90" t="s">
        <v>6</v>
      </c>
      <c r="B57" s="90" t="s">
        <v>7</v>
      </c>
      <c r="C57" s="90" t="s">
        <v>6</v>
      </c>
      <c r="D57" s="90" t="s">
        <v>9</v>
      </c>
      <c r="E57" s="90" t="s">
        <v>6</v>
      </c>
      <c r="F57" s="90" t="s">
        <v>9</v>
      </c>
      <c r="G57" s="90"/>
      <c r="H57" s="90" t="s">
        <v>55</v>
      </c>
      <c r="I57" s="90" t="s">
        <v>50</v>
      </c>
      <c r="J57" s="90" t="s">
        <v>64</v>
      </c>
      <c r="K57" s="90" t="s">
        <v>6</v>
      </c>
      <c r="L57" s="90" t="s">
        <v>11</v>
      </c>
      <c r="M57" s="90" t="s">
        <v>10</v>
      </c>
      <c r="N57" s="90"/>
      <c r="O57" s="91"/>
      <c r="P57" s="284" t="s">
        <v>136</v>
      </c>
      <c r="Q57" s="82" t="s">
        <v>2</v>
      </c>
      <c r="R57" s="94">
        <f>R58+R59</f>
        <v>0</v>
      </c>
      <c r="S57" s="94">
        <f t="shared" ref="S57:X57" si="10">S58+S59</f>
        <v>29915.4</v>
      </c>
      <c r="T57" s="94">
        <f t="shared" si="10"/>
        <v>59524.5</v>
      </c>
      <c r="U57" s="94">
        <f t="shared" si="10"/>
        <v>64355.1</v>
      </c>
      <c r="V57" s="94">
        <f t="shared" si="10"/>
        <v>64355.1</v>
      </c>
      <c r="W57" s="94">
        <f t="shared" si="10"/>
        <v>64355.1</v>
      </c>
      <c r="X57" s="94">
        <f t="shared" si="10"/>
        <v>64355.1</v>
      </c>
      <c r="Y57" s="115"/>
      <c r="Z57" s="206"/>
      <c r="AA57" s="206"/>
      <c r="AB57" s="115"/>
      <c r="AC57" s="168"/>
      <c r="AD57" s="168"/>
      <c r="AE57" s="113"/>
      <c r="AF57" s="114"/>
      <c r="AH57" s="121"/>
      <c r="AI57" s="122"/>
      <c r="AJ57" s="122"/>
      <c r="AK57" s="123"/>
      <c r="AL57" s="123"/>
      <c r="AM57" s="123"/>
      <c r="AN57" s="123"/>
      <c r="AO57" s="123"/>
      <c r="AP57" s="123"/>
    </row>
    <row r="58" spans="1:42" ht="30.75" customHeight="1" x14ac:dyDescent="0.3">
      <c r="A58" s="88" t="s">
        <v>6</v>
      </c>
      <c r="B58" s="88" t="s">
        <v>7</v>
      </c>
      <c r="C58" s="88" t="s">
        <v>6</v>
      </c>
      <c r="D58" s="88" t="s">
        <v>9</v>
      </c>
      <c r="E58" s="88" t="s">
        <v>6</v>
      </c>
      <c r="F58" s="88" t="s">
        <v>9</v>
      </c>
      <c r="G58" s="88" t="s">
        <v>63</v>
      </c>
      <c r="H58" s="88" t="s">
        <v>55</v>
      </c>
      <c r="I58" s="88" t="s">
        <v>50</v>
      </c>
      <c r="J58" s="88" t="s">
        <v>64</v>
      </c>
      <c r="K58" s="88" t="s">
        <v>6</v>
      </c>
      <c r="L58" s="88" t="s">
        <v>11</v>
      </c>
      <c r="M58" s="88" t="s">
        <v>10</v>
      </c>
      <c r="N58" s="88" t="s">
        <v>123</v>
      </c>
      <c r="O58" s="88" t="s">
        <v>132</v>
      </c>
      <c r="P58" s="284"/>
      <c r="Q58" s="161" t="s">
        <v>2</v>
      </c>
      <c r="R58" s="234">
        <v>0</v>
      </c>
      <c r="S58" s="234">
        <v>0</v>
      </c>
      <c r="T58" s="234">
        <v>59524.5</v>
      </c>
      <c r="U58" s="234">
        <v>64355.1</v>
      </c>
      <c r="V58" s="234">
        <f>U58</f>
        <v>64355.1</v>
      </c>
      <c r="W58" s="234">
        <f>V58</f>
        <v>64355.1</v>
      </c>
      <c r="X58" s="234">
        <f>W58</f>
        <v>64355.1</v>
      </c>
      <c r="Y58" s="115"/>
      <c r="Z58" s="204"/>
      <c r="AA58" s="204"/>
      <c r="AB58" s="115"/>
      <c r="AC58" s="168"/>
      <c r="AD58" s="168"/>
      <c r="AE58" s="117"/>
      <c r="AH58" s="124"/>
      <c r="AI58" s="125"/>
      <c r="AJ58" s="125"/>
      <c r="AK58" s="125"/>
      <c r="AL58" s="125"/>
      <c r="AM58" s="125"/>
      <c r="AN58" s="125"/>
      <c r="AO58" s="125"/>
    </row>
    <row r="59" spans="1:42" ht="32.25" customHeight="1" x14ac:dyDescent="0.3">
      <c r="A59" s="88" t="s">
        <v>6</v>
      </c>
      <c r="B59" s="88" t="s">
        <v>7</v>
      </c>
      <c r="C59" s="88" t="s">
        <v>6</v>
      </c>
      <c r="D59" s="88" t="s">
        <v>9</v>
      </c>
      <c r="E59" s="88" t="s">
        <v>6</v>
      </c>
      <c r="F59" s="88" t="s">
        <v>9</v>
      </c>
      <c r="G59" s="88" t="s">
        <v>145</v>
      </c>
      <c r="H59" s="88" t="s">
        <v>55</v>
      </c>
      <c r="I59" s="88" t="s">
        <v>50</v>
      </c>
      <c r="J59" s="88" t="s">
        <v>64</v>
      </c>
      <c r="K59" s="88" t="s">
        <v>6</v>
      </c>
      <c r="L59" s="88" t="s">
        <v>11</v>
      </c>
      <c r="M59" s="88" t="s">
        <v>10</v>
      </c>
      <c r="N59" s="88" t="s">
        <v>146</v>
      </c>
      <c r="O59" s="88" t="s">
        <v>132</v>
      </c>
      <c r="P59" s="284"/>
      <c r="Q59" s="161" t="s">
        <v>2</v>
      </c>
      <c r="R59" s="234">
        <v>0</v>
      </c>
      <c r="S59" s="234">
        <v>29915.4</v>
      </c>
      <c r="T59" s="234">
        <v>0</v>
      </c>
      <c r="U59" s="234">
        <v>0</v>
      </c>
      <c r="V59" s="234">
        <v>0</v>
      </c>
      <c r="W59" s="234">
        <v>0</v>
      </c>
      <c r="X59" s="234">
        <v>0</v>
      </c>
      <c r="Y59" s="115"/>
      <c r="Z59" s="204"/>
      <c r="AA59" s="204"/>
      <c r="AB59" s="115"/>
      <c r="AC59" s="168"/>
      <c r="AD59" s="168"/>
      <c r="AE59" s="117"/>
      <c r="AH59" s="124"/>
      <c r="AI59" s="125"/>
      <c r="AJ59" s="125"/>
      <c r="AK59" s="125"/>
      <c r="AL59" s="125"/>
      <c r="AM59" s="125"/>
      <c r="AN59" s="125"/>
      <c r="AO59" s="125"/>
    </row>
    <row r="60" spans="1:42" ht="48" customHeight="1" x14ac:dyDescent="0.3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9"/>
      <c r="P60" s="77" t="s">
        <v>71</v>
      </c>
      <c r="Q60" s="71" t="s">
        <v>1</v>
      </c>
      <c r="R60" s="249">
        <v>0</v>
      </c>
      <c r="S60" s="69">
        <v>5</v>
      </c>
      <c r="T60" s="69">
        <v>5</v>
      </c>
      <c r="U60" s="69">
        <v>0</v>
      </c>
      <c r="V60" s="69">
        <v>0</v>
      </c>
      <c r="W60" s="69">
        <v>0</v>
      </c>
      <c r="X60" s="69">
        <v>0</v>
      </c>
      <c r="Y60" s="210"/>
      <c r="Z60" s="194"/>
      <c r="AA60" s="194"/>
      <c r="AB60" s="210"/>
      <c r="AC60" s="123"/>
      <c r="AD60" s="123"/>
      <c r="AE60" s="123"/>
      <c r="AH60" s="109"/>
      <c r="AI60" s="109"/>
      <c r="AJ60" s="110"/>
      <c r="AK60" s="126"/>
      <c r="AL60" s="126"/>
      <c r="AM60" s="126"/>
      <c r="AN60" s="126"/>
      <c r="AO60" s="126"/>
    </row>
    <row r="61" spans="1:42" ht="34.5" customHeight="1" x14ac:dyDescent="0.3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9"/>
      <c r="P61" s="77" t="s">
        <v>111</v>
      </c>
      <c r="Q61" s="71" t="s">
        <v>3</v>
      </c>
      <c r="R61" s="70">
        <v>0</v>
      </c>
      <c r="S61" s="70">
        <v>0</v>
      </c>
      <c r="T61" s="70">
        <v>2.4</v>
      </c>
      <c r="U61" s="70">
        <v>4.2</v>
      </c>
      <c r="V61" s="70">
        <v>4.2</v>
      </c>
      <c r="W61" s="70">
        <v>4.2</v>
      </c>
      <c r="X61" s="70">
        <v>4.2</v>
      </c>
      <c r="Y61" s="211"/>
      <c r="AA61" s="201"/>
      <c r="AB61" s="200"/>
      <c r="AC61" s="127"/>
      <c r="AD61" s="127"/>
      <c r="AE61" s="127"/>
      <c r="AH61" s="114"/>
    </row>
    <row r="62" spans="1:42" ht="44.25" customHeight="1" x14ac:dyDescent="0.35">
      <c r="A62" s="141" t="s">
        <v>6</v>
      </c>
      <c r="B62" s="141" t="s">
        <v>7</v>
      </c>
      <c r="C62" s="141" t="s">
        <v>6</v>
      </c>
      <c r="D62" s="141" t="s">
        <v>11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 t="s">
        <v>113</v>
      </c>
      <c r="O62" s="142" t="s">
        <v>51</v>
      </c>
      <c r="P62" s="139" t="s">
        <v>141</v>
      </c>
      <c r="Q62" s="140" t="s">
        <v>2</v>
      </c>
      <c r="R62" s="235">
        <f t="shared" ref="R62:X62" si="11">R63+R73+R92+R84</f>
        <v>35204.199999999997</v>
      </c>
      <c r="S62" s="256">
        <f>S63+S73+S92+S84</f>
        <v>32569.799999999996</v>
      </c>
      <c r="T62" s="235">
        <f t="shared" si="11"/>
        <v>36536.9</v>
      </c>
      <c r="U62" s="235">
        <f t="shared" si="11"/>
        <v>38536.899999999994</v>
      </c>
      <c r="V62" s="235">
        <f t="shared" si="11"/>
        <v>38536.899999999994</v>
      </c>
      <c r="W62" s="235">
        <f t="shared" si="11"/>
        <v>38536.899999999994</v>
      </c>
      <c r="X62" s="235">
        <f t="shared" si="11"/>
        <v>38536.899999999994</v>
      </c>
      <c r="Y62" s="203"/>
      <c r="AA62" s="203"/>
      <c r="AB62" s="202"/>
      <c r="AC62" s="212"/>
      <c r="AD62" s="169"/>
      <c r="AE62" s="128"/>
      <c r="AF62" s="102"/>
    </row>
    <row r="63" spans="1:42" ht="66" customHeight="1" x14ac:dyDescent="0.35">
      <c r="A63" s="152" t="s">
        <v>6</v>
      </c>
      <c r="B63" s="152" t="s">
        <v>7</v>
      </c>
      <c r="C63" s="152" t="s">
        <v>6</v>
      </c>
      <c r="D63" s="152" t="s">
        <v>11</v>
      </c>
      <c r="E63" s="152" t="s">
        <v>6</v>
      </c>
      <c r="F63" s="152" t="s">
        <v>8</v>
      </c>
      <c r="G63" s="152"/>
      <c r="H63" s="152"/>
      <c r="I63" s="152"/>
      <c r="J63" s="152"/>
      <c r="K63" s="152"/>
      <c r="L63" s="152"/>
      <c r="M63" s="152"/>
      <c r="N63" s="152" t="s">
        <v>114</v>
      </c>
      <c r="O63" s="152" t="s">
        <v>51</v>
      </c>
      <c r="P63" s="156" t="s">
        <v>112</v>
      </c>
      <c r="Q63" s="153" t="s">
        <v>2</v>
      </c>
      <c r="R63" s="157">
        <f t="shared" ref="R63:X63" si="12">R65+R68+R70</f>
        <v>2103.6</v>
      </c>
      <c r="S63" s="257">
        <f t="shared" si="12"/>
        <v>3076</v>
      </c>
      <c r="T63" s="157">
        <f t="shared" si="12"/>
        <v>2820.6</v>
      </c>
      <c r="U63" s="157">
        <f t="shared" si="12"/>
        <v>2820.6</v>
      </c>
      <c r="V63" s="157">
        <f t="shared" si="12"/>
        <v>2820.6</v>
      </c>
      <c r="W63" s="157">
        <f t="shared" si="12"/>
        <v>2820.6</v>
      </c>
      <c r="X63" s="157">
        <f t="shared" si="12"/>
        <v>2820.6</v>
      </c>
      <c r="Y63" s="203"/>
      <c r="AA63" s="203"/>
      <c r="AB63" s="202"/>
      <c r="AC63" s="171"/>
      <c r="AD63" s="171"/>
      <c r="AE63" s="120"/>
    </row>
    <row r="64" spans="1:42" ht="46.5" customHeight="1" x14ac:dyDescent="0.3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5"/>
      <c r="P64" s="58" t="s">
        <v>72</v>
      </c>
      <c r="Q64" s="72" t="s">
        <v>3</v>
      </c>
      <c r="R64" s="68">
        <v>98</v>
      </c>
      <c r="S64" s="68">
        <f>R64+0.1</f>
        <v>98.1</v>
      </c>
      <c r="T64" s="68">
        <f>S64+0.2</f>
        <v>98.3</v>
      </c>
      <c r="U64" s="68">
        <f>T64+0.3</f>
        <v>98.6</v>
      </c>
      <c r="V64" s="68">
        <f>U64+0.1</f>
        <v>98.699999999999989</v>
      </c>
      <c r="W64" s="68">
        <f>V64+0.2</f>
        <v>98.899999999999991</v>
      </c>
      <c r="X64" s="68">
        <f t="shared" ref="X64" si="13">W64+0.1</f>
        <v>98.999999999999986</v>
      </c>
      <c r="Y64" s="201"/>
      <c r="AA64" s="213"/>
      <c r="AB64" s="214"/>
      <c r="AC64" s="172"/>
      <c r="AD64" s="172"/>
      <c r="AE64" s="129"/>
      <c r="AH64" s="130"/>
    </row>
    <row r="65" spans="1:34" ht="47.25" customHeight="1" x14ac:dyDescent="0.35">
      <c r="A65" s="84" t="s">
        <v>6</v>
      </c>
      <c r="B65" s="84" t="s">
        <v>7</v>
      </c>
      <c r="C65" s="84" t="s">
        <v>6</v>
      </c>
      <c r="D65" s="84" t="s">
        <v>11</v>
      </c>
      <c r="E65" s="84" t="s">
        <v>6</v>
      </c>
      <c r="F65" s="84" t="s">
        <v>8</v>
      </c>
      <c r="G65" s="84" t="s">
        <v>48</v>
      </c>
      <c r="H65" s="84" t="s">
        <v>49</v>
      </c>
      <c r="I65" s="84" t="s">
        <v>50</v>
      </c>
      <c r="J65" s="84" t="s">
        <v>50</v>
      </c>
      <c r="K65" s="84" t="s">
        <v>6</v>
      </c>
      <c r="L65" s="84" t="s">
        <v>11</v>
      </c>
      <c r="M65" s="84" t="s">
        <v>10</v>
      </c>
      <c r="N65" s="84" t="s">
        <v>115</v>
      </c>
      <c r="O65" s="84" t="s">
        <v>51</v>
      </c>
      <c r="P65" s="138" t="s">
        <v>152</v>
      </c>
      <c r="Q65" s="82" t="s">
        <v>2</v>
      </c>
      <c r="R65" s="94">
        <v>554.70000000000005</v>
      </c>
      <c r="S65" s="258">
        <f>977.9+255.4</f>
        <v>1233.3</v>
      </c>
      <c r="T65" s="94">
        <v>977.9</v>
      </c>
      <c r="U65" s="94">
        <v>977.9</v>
      </c>
      <c r="V65" s="94">
        <v>977.9</v>
      </c>
      <c r="W65" s="94">
        <v>977.9</v>
      </c>
      <c r="X65" s="94">
        <v>977.9</v>
      </c>
      <c r="Y65" s="203"/>
      <c r="AA65" s="203"/>
      <c r="AB65" s="202"/>
      <c r="AC65" s="171"/>
      <c r="AD65" s="171"/>
      <c r="AE65" s="131"/>
      <c r="AH65" s="121"/>
    </row>
    <row r="66" spans="1:34" ht="34.5" customHeight="1" x14ac:dyDescent="0.3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58" t="s">
        <v>153</v>
      </c>
      <c r="Q66" s="71" t="s">
        <v>1</v>
      </c>
      <c r="R66" s="246">
        <v>34</v>
      </c>
      <c r="S66" s="72">
        <v>18</v>
      </c>
      <c r="T66" s="72">
        <v>15</v>
      </c>
      <c r="U66" s="72">
        <v>14</v>
      </c>
      <c r="V66" s="72">
        <v>12</v>
      </c>
      <c r="W66" s="72">
        <v>10</v>
      </c>
      <c r="X66" s="72">
        <v>8</v>
      </c>
      <c r="Y66" s="215"/>
      <c r="AA66" s="216"/>
      <c r="AB66" s="217"/>
      <c r="AC66" s="173"/>
      <c r="AD66" s="173"/>
      <c r="AE66" s="132"/>
      <c r="AH66" s="133"/>
    </row>
    <row r="67" spans="1:34" ht="45.75" customHeight="1" x14ac:dyDescent="0.3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58" t="s">
        <v>154</v>
      </c>
      <c r="Q67" s="72" t="s">
        <v>3</v>
      </c>
      <c r="R67" s="68">
        <v>100</v>
      </c>
      <c r="S67" s="68">
        <v>100</v>
      </c>
      <c r="T67" s="68">
        <v>100</v>
      </c>
      <c r="U67" s="68">
        <v>100</v>
      </c>
      <c r="V67" s="68">
        <v>100</v>
      </c>
      <c r="W67" s="68">
        <v>100</v>
      </c>
      <c r="X67" s="68">
        <v>100</v>
      </c>
      <c r="Y67" s="201"/>
      <c r="AA67" s="216"/>
      <c r="AB67" s="217"/>
      <c r="AC67" s="173"/>
      <c r="AD67" s="173"/>
      <c r="AE67" s="132"/>
    </row>
    <row r="68" spans="1:34" ht="43.5" customHeight="1" x14ac:dyDescent="0.35">
      <c r="A68" s="84" t="s">
        <v>6</v>
      </c>
      <c r="B68" s="84" t="s">
        <v>7</v>
      </c>
      <c r="C68" s="84" t="s">
        <v>6</v>
      </c>
      <c r="D68" s="84" t="s">
        <v>11</v>
      </c>
      <c r="E68" s="84" t="s">
        <v>6</v>
      </c>
      <c r="F68" s="84" t="s">
        <v>8</v>
      </c>
      <c r="G68" s="84" t="s">
        <v>48</v>
      </c>
      <c r="H68" s="84" t="s">
        <v>49</v>
      </c>
      <c r="I68" s="84" t="s">
        <v>50</v>
      </c>
      <c r="J68" s="84" t="s">
        <v>52</v>
      </c>
      <c r="K68" s="84" t="s">
        <v>6</v>
      </c>
      <c r="L68" s="84" t="s">
        <v>11</v>
      </c>
      <c r="M68" s="84" t="s">
        <v>10</v>
      </c>
      <c r="N68" s="84" t="s">
        <v>115</v>
      </c>
      <c r="O68" s="84" t="s">
        <v>51</v>
      </c>
      <c r="P68" s="138" t="s">
        <v>73</v>
      </c>
      <c r="Q68" s="82" t="s">
        <v>2</v>
      </c>
      <c r="R68" s="242">
        <v>1507</v>
      </c>
      <c r="S68" s="94">
        <v>1653</v>
      </c>
      <c r="T68" s="94">
        <v>1653</v>
      </c>
      <c r="U68" s="94">
        <v>1653</v>
      </c>
      <c r="V68" s="94">
        <v>1653</v>
      </c>
      <c r="W68" s="94">
        <v>1653</v>
      </c>
      <c r="X68" s="94">
        <v>1653</v>
      </c>
      <c r="Y68" s="203"/>
      <c r="AA68" s="203"/>
      <c r="AB68" s="202"/>
      <c r="AC68" s="171"/>
      <c r="AD68" s="171"/>
      <c r="AE68" s="131"/>
      <c r="AH68" s="18"/>
    </row>
    <row r="69" spans="1:34" ht="46.5" customHeight="1" x14ac:dyDescent="0.3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58" t="s">
        <v>74</v>
      </c>
      <c r="Q69" s="72" t="s">
        <v>3</v>
      </c>
      <c r="R69" s="68">
        <v>100</v>
      </c>
      <c r="S69" s="68">
        <v>100</v>
      </c>
      <c r="T69" s="70">
        <v>100</v>
      </c>
      <c r="U69" s="70">
        <v>100</v>
      </c>
      <c r="V69" s="70">
        <v>100</v>
      </c>
      <c r="W69" s="70">
        <v>100</v>
      </c>
      <c r="X69" s="68">
        <v>100</v>
      </c>
      <c r="Y69" s="201"/>
      <c r="Z69" s="218"/>
      <c r="AA69" s="194"/>
      <c r="AB69" s="210"/>
      <c r="AC69" s="123"/>
      <c r="AD69" s="123"/>
      <c r="AE69" s="64"/>
      <c r="AH69" s="130"/>
    </row>
    <row r="70" spans="1:34" s="18" customFormat="1" ht="51.75" customHeight="1" x14ac:dyDescent="0.3">
      <c r="A70" s="84" t="s">
        <v>6</v>
      </c>
      <c r="B70" s="84" t="s">
        <v>7</v>
      </c>
      <c r="C70" s="84" t="s">
        <v>6</v>
      </c>
      <c r="D70" s="84" t="s">
        <v>11</v>
      </c>
      <c r="E70" s="84" t="s">
        <v>6</v>
      </c>
      <c r="F70" s="84" t="s">
        <v>8</v>
      </c>
      <c r="G70" s="84" t="s">
        <v>48</v>
      </c>
      <c r="H70" s="84" t="s">
        <v>49</v>
      </c>
      <c r="I70" s="84" t="s">
        <v>50</v>
      </c>
      <c r="J70" s="84" t="s">
        <v>53</v>
      </c>
      <c r="K70" s="84" t="s">
        <v>6</v>
      </c>
      <c r="L70" s="84" t="s">
        <v>11</v>
      </c>
      <c r="M70" s="84" t="s">
        <v>10</v>
      </c>
      <c r="N70" s="84" t="s">
        <v>115</v>
      </c>
      <c r="O70" s="88" t="s">
        <v>51</v>
      </c>
      <c r="P70" s="138" t="s">
        <v>127</v>
      </c>
      <c r="Q70" s="82" t="s">
        <v>2</v>
      </c>
      <c r="R70" s="242">
        <v>41.9</v>
      </c>
      <c r="S70" s="94">
        <v>189.7</v>
      </c>
      <c r="T70" s="94">
        <v>189.7</v>
      </c>
      <c r="U70" s="94">
        <v>189.7</v>
      </c>
      <c r="V70" s="94">
        <v>189.7</v>
      </c>
      <c r="W70" s="94">
        <v>189.7</v>
      </c>
      <c r="X70" s="94">
        <v>189.7</v>
      </c>
      <c r="Y70" s="203"/>
      <c r="Z70" s="203"/>
      <c r="AA70" s="203"/>
      <c r="AB70" s="202"/>
      <c r="AC70" s="171"/>
      <c r="AD70" s="171"/>
      <c r="AE70" s="131"/>
      <c r="AH70" s="121"/>
    </row>
    <row r="71" spans="1:34" s="18" customFormat="1" ht="36.75" customHeight="1" x14ac:dyDescent="0.3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77" t="s">
        <v>75</v>
      </c>
      <c r="Q71" s="71" t="s">
        <v>147</v>
      </c>
      <c r="R71" s="71">
        <v>1.1499999999999999</v>
      </c>
      <c r="S71" s="71">
        <v>2.5</v>
      </c>
      <c r="T71" s="71">
        <v>2.5</v>
      </c>
      <c r="U71" s="71">
        <v>2.5</v>
      </c>
      <c r="V71" s="71">
        <v>2.5</v>
      </c>
      <c r="W71" s="71">
        <v>2.5</v>
      </c>
      <c r="X71" s="71">
        <v>2.5</v>
      </c>
      <c r="Y71" s="215"/>
      <c r="Z71" s="215"/>
      <c r="AA71" s="215"/>
      <c r="AB71" s="219"/>
      <c r="AC71" s="122"/>
      <c r="AD71" s="122"/>
      <c r="AE71" s="122"/>
      <c r="AH71" s="133"/>
    </row>
    <row r="72" spans="1:34" s="18" customFormat="1" ht="34.5" customHeight="1" x14ac:dyDescent="0.3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77" t="s">
        <v>76</v>
      </c>
      <c r="Q72" s="71" t="s">
        <v>147</v>
      </c>
      <c r="R72" s="70">
        <v>0</v>
      </c>
      <c r="S72" s="248">
        <v>1</v>
      </c>
      <c r="T72" s="248">
        <v>1</v>
      </c>
      <c r="U72" s="248">
        <v>1</v>
      </c>
      <c r="V72" s="248">
        <v>1</v>
      </c>
      <c r="W72" s="248">
        <v>1</v>
      </c>
      <c r="X72" s="248">
        <v>1</v>
      </c>
      <c r="Y72" s="215"/>
      <c r="Z72" s="215"/>
      <c r="AA72" s="215"/>
      <c r="AB72" s="219"/>
      <c r="AC72" s="122"/>
      <c r="AD72" s="122"/>
      <c r="AE72" s="122"/>
    </row>
    <row r="73" spans="1:34" ht="38.25" customHeight="1" x14ac:dyDescent="0.3">
      <c r="A73" s="152" t="s">
        <v>6</v>
      </c>
      <c r="B73" s="152" t="s">
        <v>7</v>
      </c>
      <c r="C73" s="152" t="s">
        <v>6</v>
      </c>
      <c r="D73" s="152" t="s">
        <v>11</v>
      </c>
      <c r="E73" s="152" t="s">
        <v>6</v>
      </c>
      <c r="F73" s="152" t="s">
        <v>9</v>
      </c>
      <c r="G73" s="152"/>
      <c r="H73" s="152"/>
      <c r="I73" s="152"/>
      <c r="J73" s="152"/>
      <c r="K73" s="152"/>
      <c r="L73" s="152"/>
      <c r="M73" s="152"/>
      <c r="N73" s="152" t="s">
        <v>116</v>
      </c>
      <c r="O73" s="152" t="s">
        <v>51</v>
      </c>
      <c r="P73" s="156" t="s">
        <v>77</v>
      </c>
      <c r="Q73" s="153" t="s">
        <v>2</v>
      </c>
      <c r="R73" s="157">
        <f t="shared" ref="R73:X73" si="14">R76+R80+R82</f>
        <v>7526.6</v>
      </c>
      <c r="S73" s="157">
        <f t="shared" si="14"/>
        <v>13458.199999999999</v>
      </c>
      <c r="T73" s="157">
        <f t="shared" si="14"/>
        <v>15458.199999999999</v>
      </c>
      <c r="U73" s="157">
        <f t="shared" si="14"/>
        <v>17458.199999999997</v>
      </c>
      <c r="V73" s="157">
        <f t="shared" si="14"/>
        <v>17458.199999999997</v>
      </c>
      <c r="W73" s="157">
        <f t="shared" si="14"/>
        <v>17458.199999999997</v>
      </c>
      <c r="X73" s="157">
        <f t="shared" si="14"/>
        <v>17458.199999999997</v>
      </c>
      <c r="Y73" s="203"/>
      <c r="Z73" s="203"/>
      <c r="AA73" s="203"/>
      <c r="AB73" s="202"/>
      <c r="AC73" s="171"/>
      <c r="AD73" s="171"/>
      <c r="AE73" s="120"/>
    </row>
    <row r="74" spans="1:34" ht="63" customHeight="1" x14ac:dyDescent="0.3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5"/>
      <c r="P74" s="58" t="s">
        <v>78</v>
      </c>
      <c r="Q74" s="72" t="s">
        <v>1</v>
      </c>
      <c r="R74" s="236">
        <v>1274</v>
      </c>
      <c r="S74" s="236">
        <v>806.31</v>
      </c>
      <c r="T74" s="69">
        <v>766.31</v>
      </c>
      <c r="U74" s="69">
        <f>T74-150</f>
        <v>616.30999999999995</v>
      </c>
      <c r="V74" s="69">
        <f t="shared" ref="V74:X74" si="15">U74-150</f>
        <v>466.30999999999995</v>
      </c>
      <c r="W74" s="69">
        <f t="shared" si="15"/>
        <v>316.30999999999995</v>
      </c>
      <c r="X74" s="69">
        <f t="shared" si="15"/>
        <v>166.30999999999995</v>
      </c>
      <c r="Y74" s="194"/>
      <c r="Z74" s="194"/>
      <c r="AA74" s="194"/>
      <c r="AB74" s="210"/>
      <c r="AC74" s="123"/>
      <c r="AD74" s="123"/>
      <c r="AE74" s="123"/>
    </row>
    <row r="75" spans="1:34" ht="49.5" customHeight="1" x14ac:dyDescent="0.3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5"/>
      <c r="P75" s="58" t="s">
        <v>79</v>
      </c>
      <c r="Q75" s="72" t="s">
        <v>1</v>
      </c>
      <c r="R75" s="236">
        <v>299</v>
      </c>
      <c r="S75" s="236">
        <v>221</v>
      </c>
      <c r="T75" s="69">
        <v>204</v>
      </c>
      <c r="U75" s="69">
        <f>T75-22</f>
        <v>182</v>
      </c>
      <c r="V75" s="69">
        <f t="shared" ref="V75:X75" si="16">U75-22</f>
        <v>160</v>
      </c>
      <c r="W75" s="69">
        <f t="shared" si="16"/>
        <v>138</v>
      </c>
      <c r="X75" s="69">
        <f t="shared" si="16"/>
        <v>116</v>
      </c>
      <c r="Y75" s="194"/>
      <c r="Z75" s="194"/>
      <c r="AA75" s="194"/>
      <c r="AB75" s="210"/>
      <c r="AC75" s="123"/>
      <c r="AD75" s="123"/>
      <c r="AE75" s="123"/>
    </row>
    <row r="76" spans="1:34" ht="42.75" customHeight="1" x14ac:dyDescent="0.3">
      <c r="A76" s="84" t="s">
        <v>6</v>
      </c>
      <c r="B76" s="84" t="s">
        <v>7</v>
      </c>
      <c r="C76" s="84" t="s">
        <v>6</v>
      </c>
      <c r="D76" s="84" t="s">
        <v>11</v>
      </c>
      <c r="E76" s="84" t="s">
        <v>6</v>
      </c>
      <c r="F76" s="84" t="s">
        <v>9</v>
      </c>
      <c r="G76" s="84" t="s">
        <v>48</v>
      </c>
      <c r="H76" s="84" t="s">
        <v>49</v>
      </c>
      <c r="I76" s="84" t="s">
        <v>52</v>
      </c>
      <c r="J76" s="84" t="s">
        <v>50</v>
      </c>
      <c r="K76" s="84" t="s">
        <v>6</v>
      </c>
      <c r="L76" s="84" t="s">
        <v>11</v>
      </c>
      <c r="M76" s="84" t="s">
        <v>10</v>
      </c>
      <c r="N76" s="84" t="s">
        <v>117</v>
      </c>
      <c r="O76" s="84" t="s">
        <v>51</v>
      </c>
      <c r="P76" s="138" t="s">
        <v>80</v>
      </c>
      <c r="Q76" s="82" t="s">
        <v>2</v>
      </c>
      <c r="R76" s="94">
        <v>7526.6</v>
      </c>
      <c r="S76" s="94">
        <v>3287.8</v>
      </c>
      <c r="T76" s="94">
        <v>5287.8</v>
      </c>
      <c r="U76" s="94">
        <v>7287.8</v>
      </c>
      <c r="V76" s="94">
        <v>7287.8</v>
      </c>
      <c r="W76" s="94">
        <v>7287.8</v>
      </c>
      <c r="X76" s="94">
        <v>7287.8</v>
      </c>
      <c r="Y76" s="203"/>
      <c r="Z76" s="203"/>
      <c r="AA76" s="203"/>
      <c r="AB76" s="202"/>
      <c r="AC76" s="171"/>
      <c r="AD76" s="171"/>
      <c r="AE76" s="131"/>
    </row>
    <row r="77" spans="1:34" ht="33" customHeight="1" x14ac:dyDescent="0.3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77" t="s">
        <v>81</v>
      </c>
      <c r="Q77" s="71" t="s">
        <v>1</v>
      </c>
      <c r="R77" s="71">
        <v>0</v>
      </c>
      <c r="S77" s="83">
        <v>1</v>
      </c>
      <c r="T77" s="83">
        <v>1</v>
      </c>
      <c r="U77" s="83">
        <v>1</v>
      </c>
      <c r="V77" s="83">
        <v>1</v>
      </c>
      <c r="W77" s="83">
        <v>1</v>
      </c>
      <c r="X77" s="83">
        <v>1</v>
      </c>
      <c r="Y77" s="220"/>
      <c r="Z77" s="220"/>
      <c r="AA77" s="194"/>
      <c r="AB77" s="210"/>
      <c r="AC77" s="123"/>
      <c r="AD77" s="123"/>
      <c r="AE77" s="123"/>
    </row>
    <row r="78" spans="1:34" ht="45" customHeight="1" x14ac:dyDescent="0.3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77" t="s">
        <v>82</v>
      </c>
      <c r="Q78" s="71" t="s">
        <v>1</v>
      </c>
      <c r="R78" s="71">
        <v>12</v>
      </c>
      <c r="S78" s="69">
        <v>12</v>
      </c>
      <c r="T78" s="69">
        <v>12</v>
      </c>
      <c r="U78" s="69">
        <v>12</v>
      </c>
      <c r="V78" s="69">
        <v>12</v>
      </c>
      <c r="W78" s="69">
        <v>12</v>
      </c>
      <c r="X78" s="69">
        <v>12</v>
      </c>
      <c r="Y78" s="194"/>
      <c r="Z78" s="194"/>
      <c r="AA78" s="194"/>
      <c r="AB78" s="210"/>
      <c r="AC78" s="123"/>
      <c r="AD78" s="123"/>
      <c r="AE78" s="123"/>
    </row>
    <row r="79" spans="1:34" ht="34.5" customHeight="1" x14ac:dyDescent="0.3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77" t="s">
        <v>83</v>
      </c>
      <c r="Q79" s="71" t="s">
        <v>147</v>
      </c>
      <c r="R79" s="70">
        <v>146.35</v>
      </c>
      <c r="S79" s="70">
        <v>200</v>
      </c>
      <c r="T79" s="70">
        <v>200</v>
      </c>
      <c r="U79" s="70">
        <v>200</v>
      </c>
      <c r="V79" s="70">
        <v>200</v>
      </c>
      <c r="W79" s="70">
        <v>200</v>
      </c>
      <c r="X79" s="70">
        <v>200</v>
      </c>
      <c r="Y79" s="201"/>
      <c r="Z79" s="201"/>
      <c r="AA79" s="201"/>
      <c r="AB79" s="200"/>
      <c r="AC79" s="127"/>
      <c r="AD79" s="127"/>
      <c r="AE79" s="127"/>
    </row>
    <row r="80" spans="1:34" ht="48" customHeight="1" x14ac:dyDescent="0.3">
      <c r="A80" s="84" t="s">
        <v>6</v>
      </c>
      <c r="B80" s="84" t="s">
        <v>7</v>
      </c>
      <c r="C80" s="84" t="s">
        <v>6</v>
      </c>
      <c r="D80" s="84" t="s">
        <v>11</v>
      </c>
      <c r="E80" s="84" t="s">
        <v>6</v>
      </c>
      <c r="F80" s="84" t="s">
        <v>9</v>
      </c>
      <c r="G80" s="84" t="s">
        <v>48</v>
      </c>
      <c r="H80" s="84" t="s">
        <v>49</v>
      </c>
      <c r="I80" s="84" t="s">
        <v>52</v>
      </c>
      <c r="J80" s="84" t="s">
        <v>52</v>
      </c>
      <c r="K80" s="84" t="s">
        <v>6</v>
      </c>
      <c r="L80" s="84" t="s">
        <v>11</v>
      </c>
      <c r="M80" s="84" t="s">
        <v>10</v>
      </c>
      <c r="N80" s="84" t="s">
        <v>117</v>
      </c>
      <c r="O80" s="89" t="s">
        <v>51</v>
      </c>
      <c r="P80" s="138" t="s">
        <v>84</v>
      </c>
      <c r="Q80" s="82" t="s">
        <v>2</v>
      </c>
      <c r="R80" s="94">
        <v>0</v>
      </c>
      <c r="S80" s="94">
        <f>5000*1.054</f>
        <v>5270</v>
      </c>
      <c r="T80" s="94">
        <v>5270</v>
      </c>
      <c r="U80" s="94">
        <v>5270</v>
      </c>
      <c r="V80" s="94">
        <v>5270</v>
      </c>
      <c r="W80" s="94">
        <v>5270</v>
      </c>
      <c r="X80" s="94">
        <v>5270</v>
      </c>
      <c r="Y80" s="203"/>
      <c r="Z80" s="203"/>
      <c r="AA80" s="221"/>
      <c r="AB80" s="222"/>
      <c r="AC80" s="174"/>
      <c r="AD80" s="174"/>
      <c r="AE80" s="125"/>
      <c r="AF80" s="134"/>
    </row>
    <row r="81" spans="1:32" ht="30.75" customHeight="1" x14ac:dyDescent="0.3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77" t="s">
        <v>85</v>
      </c>
      <c r="Q81" s="71" t="s">
        <v>1</v>
      </c>
      <c r="R81" s="71">
        <v>0</v>
      </c>
      <c r="S81" s="71">
        <v>3</v>
      </c>
      <c r="T81" s="71">
        <v>4</v>
      </c>
      <c r="U81" s="71">
        <v>4</v>
      </c>
      <c r="V81" s="71">
        <v>2</v>
      </c>
      <c r="W81" s="71">
        <v>2</v>
      </c>
      <c r="X81" s="71">
        <v>2</v>
      </c>
      <c r="Y81" s="215"/>
      <c r="Z81" s="215"/>
      <c r="AA81" s="215"/>
      <c r="AB81" s="219"/>
      <c r="AC81" s="122"/>
      <c r="AD81" s="122"/>
      <c r="AE81" s="122"/>
    </row>
    <row r="82" spans="1:32" s="57" customFormat="1" ht="60.75" customHeight="1" x14ac:dyDescent="0.3">
      <c r="A82" s="84" t="s">
        <v>6</v>
      </c>
      <c r="B82" s="84" t="s">
        <v>7</v>
      </c>
      <c r="C82" s="84" t="s">
        <v>6</v>
      </c>
      <c r="D82" s="84" t="s">
        <v>11</v>
      </c>
      <c r="E82" s="84" t="s">
        <v>6</v>
      </c>
      <c r="F82" s="84" t="s">
        <v>9</v>
      </c>
      <c r="G82" s="84" t="s">
        <v>48</v>
      </c>
      <c r="H82" s="84" t="s">
        <v>49</v>
      </c>
      <c r="I82" s="84" t="s">
        <v>52</v>
      </c>
      <c r="J82" s="84" t="s">
        <v>53</v>
      </c>
      <c r="K82" s="84" t="s">
        <v>6</v>
      </c>
      <c r="L82" s="84" t="s">
        <v>11</v>
      </c>
      <c r="M82" s="84" t="s">
        <v>10</v>
      </c>
      <c r="N82" s="84" t="s">
        <v>117</v>
      </c>
      <c r="O82" s="92" t="s">
        <v>51</v>
      </c>
      <c r="P82" s="138" t="s">
        <v>86</v>
      </c>
      <c r="Q82" s="82" t="s">
        <v>2</v>
      </c>
      <c r="R82" s="94">
        <v>0</v>
      </c>
      <c r="S82" s="94">
        <v>4900.3999999999996</v>
      </c>
      <c r="T82" s="94">
        <v>4900.3999999999996</v>
      </c>
      <c r="U82" s="94">
        <v>4900.3999999999996</v>
      </c>
      <c r="V82" s="94">
        <v>4900.3999999999996</v>
      </c>
      <c r="W82" s="94">
        <v>4900.3999999999996</v>
      </c>
      <c r="X82" s="94">
        <v>4900.3999999999996</v>
      </c>
      <c r="Y82" s="203"/>
      <c r="Z82" s="203"/>
      <c r="AA82" s="221"/>
      <c r="AB82" s="222"/>
      <c r="AC82" s="174"/>
      <c r="AD82" s="174"/>
      <c r="AE82" s="125"/>
      <c r="AF82" s="134"/>
    </row>
    <row r="83" spans="1:32" s="57" customFormat="1" ht="35.25" customHeight="1" x14ac:dyDescent="0.3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74" t="s">
        <v>142</v>
      </c>
      <c r="Q83" s="71" t="s">
        <v>20</v>
      </c>
      <c r="R83" s="71">
        <v>0</v>
      </c>
      <c r="S83" s="71">
        <v>2</v>
      </c>
      <c r="T83" s="71">
        <v>1</v>
      </c>
      <c r="U83" s="71">
        <v>1</v>
      </c>
      <c r="V83" s="71">
        <v>1</v>
      </c>
      <c r="W83" s="71">
        <v>1</v>
      </c>
      <c r="X83" s="71">
        <v>1</v>
      </c>
      <c r="Y83" s="215"/>
      <c r="Z83" s="215"/>
      <c r="AA83" s="215"/>
      <c r="AB83" s="219"/>
      <c r="AC83" s="122"/>
      <c r="AD83" s="122"/>
      <c r="AE83" s="122"/>
    </row>
    <row r="84" spans="1:32" s="57" customFormat="1" ht="39.75" customHeight="1" x14ac:dyDescent="0.3">
      <c r="A84" s="152" t="s">
        <v>6</v>
      </c>
      <c r="B84" s="152" t="s">
        <v>7</v>
      </c>
      <c r="C84" s="152" t="s">
        <v>6</v>
      </c>
      <c r="D84" s="152" t="s">
        <v>11</v>
      </c>
      <c r="E84" s="152" t="s">
        <v>6</v>
      </c>
      <c r="F84" s="152" t="s">
        <v>10</v>
      </c>
      <c r="G84" s="152"/>
      <c r="H84" s="152"/>
      <c r="I84" s="152"/>
      <c r="J84" s="152"/>
      <c r="K84" s="152"/>
      <c r="L84" s="152"/>
      <c r="M84" s="152"/>
      <c r="N84" s="152" t="s">
        <v>118</v>
      </c>
      <c r="O84" s="152" t="s">
        <v>51</v>
      </c>
      <c r="P84" s="156" t="s">
        <v>99</v>
      </c>
      <c r="Q84" s="153" t="s">
        <v>2</v>
      </c>
      <c r="R84" s="157">
        <f>R87</f>
        <v>0</v>
      </c>
      <c r="S84" s="157">
        <f t="shared" ref="S84:X84" si="17">S87</f>
        <v>4661.5</v>
      </c>
      <c r="T84" s="157">
        <f t="shared" si="17"/>
        <v>4661.5</v>
      </c>
      <c r="U84" s="157">
        <f t="shared" si="17"/>
        <v>4661.5</v>
      </c>
      <c r="V84" s="157">
        <f t="shared" si="17"/>
        <v>4661.5</v>
      </c>
      <c r="W84" s="157">
        <f t="shared" si="17"/>
        <v>4661.5</v>
      </c>
      <c r="X84" s="157">
        <f t="shared" si="17"/>
        <v>4661.5</v>
      </c>
      <c r="Y84" s="203"/>
      <c r="Z84" s="203"/>
      <c r="AA84" s="215"/>
      <c r="AB84" s="219"/>
      <c r="AC84" s="122"/>
      <c r="AD84" s="122"/>
      <c r="AE84" s="122"/>
    </row>
    <row r="85" spans="1:32" s="57" customFormat="1" ht="36.75" customHeight="1" x14ac:dyDescent="0.3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58" t="s">
        <v>88</v>
      </c>
      <c r="Q85" s="72" t="s">
        <v>0</v>
      </c>
      <c r="R85" s="95">
        <v>1115028</v>
      </c>
      <c r="S85" s="95">
        <v>713834.81402807764</v>
      </c>
      <c r="T85" s="95">
        <v>706684.81402807764</v>
      </c>
      <c r="U85" s="95">
        <v>706684.81402807764</v>
      </c>
      <c r="V85" s="95">
        <v>706684.81402807764</v>
      </c>
      <c r="W85" s="95">
        <v>706684.81402807764</v>
      </c>
      <c r="X85" s="95">
        <v>706684.81402807764</v>
      </c>
      <c r="Y85" s="203"/>
      <c r="Z85" s="203"/>
      <c r="AA85" s="215"/>
      <c r="AB85" s="219"/>
      <c r="AC85" s="122"/>
      <c r="AD85" s="122"/>
      <c r="AE85" s="122"/>
    </row>
    <row r="86" spans="1:32" s="57" customFormat="1" ht="38.25" customHeight="1" x14ac:dyDescent="0.3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58" t="s">
        <v>89</v>
      </c>
      <c r="Q86" s="72" t="s">
        <v>5</v>
      </c>
      <c r="R86" s="95">
        <v>10992700</v>
      </c>
      <c r="S86" s="95">
        <v>9589219.7260920089</v>
      </c>
      <c r="T86" s="95">
        <v>9492419.7260920089</v>
      </c>
      <c r="U86" s="95">
        <v>9492419.7260920089</v>
      </c>
      <c r="V86" s="95">
        <v>9492419.7260920089</v>
      </c>
      <c r="W86" s="95">
        <v>9492419.7260920089</v>
      </c>
      <c r="X86" s="95">
        <v>9492419.7260920089</v>
      </c>
      <c r="Y86" s="203"/>
      <c r="Z86" s="203"/>
      <c r="AA86" s="215"/>
      <c r="AB86" s="219"/>
      <c r="AC86" s="122"/>
      <c r="AD86" s="122"/>
      <c r="AE86" s="122"/>
    </row>
    <row r="87" spans="1:32" s="57" customFormat="1" ht="63" customHeight="1" x14ac:dyDescent="0.3">
      <c r="A87" s="84" t="s">
        <v>6</v>
      </c>
      <c r="B87" s="84" t="s">
        <v>7</v>
      </c>
      <c r="C87" s="84" t="s">
        <v>6</v>
      </c>
      <c r="D87" s="84" t="s">
        <v>11</v>
      </c>
      <c r="E87" s="84" t="s">
        <v>6</v>
      </c>
      <c r="F87" s="84" t="s">
        <v>10</v>
      </c>
      <c r="G87" s="84" t="s">
        <v>48</v>
      </c>
      <c r="H87" s="84" t="s">
        <v>49</v>
      </c>
      <c r="I87" s="84" t="s">
        <v>53</v>
      </c>
      <c r="J87" s="84" t="s">
        <v>50</v>
      </c>
      <c r="K87" s="84" t="s">
        <v>6</v>
      </c>
      <c r="L87" s="84" t="s">
        <v>11</v>
      </c>
      <c r="M87" s="84" t="s">
        <v>10</v>
      </c>
      <c r="N87" s="84" t="s">
        <v>119</v>
      </c>
      <c r="O87" s="84" t="s">
        <v>51</v>
      </c>
      <c r="P87" s="138" t="s">
        <v>128</v>
      </c>
      <c r="Q87" s="82" t="s">
        <v>2</v>
      </c>
      <c r="R87" s="94">
        <v>0</v>
      </c>
      <c r="S87" s="94">
        <v>4661.5</v>
      </c>
      <c r="T87" s="94">
        <v>4661.5</v>
      </c>
      <c r="U87" s="94">
        <v>4661.5</v>
      </c>
      <c r="V87" s="94">
        <v>4661.5</v>
      </c>
      <c r="W87" s="94">
        <v>4661.5</v>
      </c>
      <c r="X87" s="94">
        <v>4661.5</v>
      </c>
      <c r="Y87" s="203"/>
      <c r="Z87" s="203"/>
      <c r="AA87" s="215"/>
      <c r="AB87" s="219"/>
      <c r="AC87" s="122"/>
      <c r="AD87" s="122"/>
      <c r="AE87" s="122"/>
    </row>
    <row r="88" spans="1:32" s="57" customFormat="1" ht="44.25" customHeight="1" x14ac:dyDescent="0.3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77" t="s">
        <v>90</v>
      </c>
      <c r="Q88" s="246" t="s">
        <v>147</v>
      </c>
      <c r="R88" s="247">
        <v>0</v>
      </c>
      <c r="S88" s="250">
        <v>200</v>
      </c>
      <c r="T88" s="250">
        <v>200</v>
      </c>
      <c r="U88" s="250">
        <v>200</v>
      </c>
      <c r="V88" s="250">
        <v>200</v>
      </c>
      <c r="W88" s="250">
        <v>200</v>
      </c>
      <c r="X88" s="250">
        <v>200</v>
      </c>
      <c r="Y88" s="203"/>
      <c r="Z88" s="203"/>
      <c r="AA88" s="215"/>
      <c r="AB88" s="219"/>
      <c r="AC88" s="122"/>
      <c r="AD88" s="122"/>
      <c r="AE88" s="122"/>
    </row>
    <row r="89" spans="1:32" s="57" customFormat="1" ht="60" customHeight="1" x14ac:dyDescent="0.3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 t="s">
        <v>51</v>
      </c>
      <c r="P89" s="138" t="s">
        <v>135</v>
      </c>
      <c r="Q89" s="82" t="s">
        <v>44</v>
      </c>
      <c r="R89" s="94">
        <v>1</v>
      </c>
      <c r="S89" s="94">
        <v>1</v>
      </c>
      <c r="T89" s="94">
        <v>1</v>
      </c>
      <c r="U89" s="94">
        <v>1</v>
      </c>
      <c r="V89" s="94">
        <v>1</v>
      </c>
      <c r="W89" s="94">
        <v>1</v>
      </c>
      <c r="X89" s="94">
        <v>1</v>
      </c>
      <c r="Y89" s="194"/>
      <c r="Z89" s="194"/>
      <c r="AA89" s="215"/>
      <c r="AB89" s="219"/>
      <c r="AC89" s="122"/>
      <c r="AD89" s="122"/>
      <c r="AE89" s="122"/>
    </row>
    <row r="90" spans="1:32" s="57" customFormat="1" ht="32.25" customHeight="1" x14ac:dyDescent="0.3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58" t="s">
        <v>129</v>
      </c>
      <c r="Q90" s="71" t="s">
        <v>133</v>
      </c>
      <c r="R90" s="72">
        <v>1</v>
      </c>
      <c r="S90" s="72">
        <v>1</v>
      </c>
      <c r="T90" s="72">
        <v>1</v>
      </c>
      <c r="U90" s="72">
        <v>1</v>
      </c>
      <c r="V90" s="72">
        <v>1</v>
      </c>
      <c r="W90" s="72">
        <v>1</v>
      </c>
      <c r="X90" s="72">
        <v>1</v>
      </c>
      <c r="Y90" s="215"/>
      <c r="Z90" s="215"/>
      <c r="AA90" s="215"/>
      <c r="AB90" s="219"/>
      <c r="AC90" s="122"/>
      <c r="AD90" s="122"/>
      <c r="AE90" s="122"/>
    </row>
    <row r="91" spans="1:32" s="57" customFormat="1" ht="47.25" customHeight="1" x14ac:dyDescent="0.3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  <c r="P91" s="77" t="s">
        <v>163</v>
      </c>
      <c r="Q91" s="72" t="s">
        <v>1</v>
      </c>
      <c r="R91" s="72">
        <v>3</v>
      </c>
      <c r="S91" s="72">
        <v>3</v>
      </c>
      <c r="T91" s="72">
        <v>3</v>
      </c>
      <c r="U91" s="72">
        <v>3</v>
      </c>
      <c r="V91" s="72">
        <v>3</v>
      </c>
      <c r="W91" s="72">
        <v>3</v>
      </c>
      <c r="X91" s="72">
        <v>3</v>
      </c>
      <c r="Y91" s="215"/>
      <c r="Z91" s="215"/>
      <c r="AA91" s="215"/>
      <c r="AB91" s="219"/>
      <c r="AC91" s="122"/>
      <c r="AD91" s="122"/>
      <c r="AE91" s="122"/>
    </row>
    <row r="92" spans="1:32" ht="52.5" customHeight="1" x14ac:dyDescent="0.3">
      <c r="A92" s="152" t="s">
        <v>6</v>
      </c>
      <c r="B92" s="152" t="s">
        <v>7</v>
      </c>
      <c r="C92" s="152" t="s">
        <v>6</v>
      </c>
      <c r="D92" s="152" t="s">
        <v>11</v>
      </c>
      <c r="E92" s="152" t="s">
        <v>6</v>
      </c>
      <c r="F92" s="152" t="s">
        <v>11</v>
      </c>
      <c r="G92" s="152" t="s">
        <v>47</v>
      </c>
      <c r="H92" s="152" t="s">
        <v>6</v>
      </c>
      <c r="I92" s="152" t="s">
        <v>6</v>
      </c>
      <c r="J92" s="152" t="s">
        <v>6</v>
      </c>
      <c r="K92" s="152" t="s">
        <v>6</v>
      </c>
      <c r="L92" s="152" t="s">
        <v>11</v>
      </c>
      <c r="M92" s="152" t="s">
        <v>10</v>
      </c>
      <c r="N92" s="152" t="s">
        <v>120</v>
      </c>
      <c r="O92" s="152" t="s">
        <v>51</v>
      </c>
      <c r="P92" s="156" t="s">
        <v>100</v>
      </c>
      <c r="Q92" s="153" t="s">
        <v>2</v>
      </c>
      <c r="R92" s="243">
        <f>R94+R96+20814</f>
        <v>25574</v>
      </c>
      <c r="S92" s="157">
        <f>S94+S96</f>
        <v>11374.1</v>
      </c>
      <c r="T92" s="157">
        <f>T96</f>
        <v>13596.6</v>
      </c>
      <c r="U92" s="157">
        <f>U96</f>
        <v>13596.6</v>
      </c>
      <c r="V92" s="157">
        <f>V96</f>
        <v>13596.6</v>
      </c>
      <c r="W92" s="157">
        <f>W96</f>
        <v>13596.6</v>
      </c>
      <c r="X92" s="157">
        <f>X96</f>
        <v>13596.6</v>
      </c>
      <c r="Y92" s="203"/>
      <c r="Z92" s="203"/>
      <c r="AA92" s="203"/>
      <c r="AB92" s="202"/>
      <c r="AC92" s="171"/>
      <c r="AD92" s="171"/>
      <c r="AE92" s="120"/>
    </row>
    <row r="93" spans="1:32" ht="51" customHeight="1" x14ac:dyDescent="0.3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58" t="s">
        <v>87</v>
      </c>
      <c r="Q93" s="72" t="s">
        <v>44</v>
      </c>
      <c r="R93" s="72">
        <v>1</v>
      </c>
      <c r="S93" s="72">
        <v>1</v>
      </c>
      <c r="T93" s="72">
        <v>1</v>
      </c>
      <c r="U93" s="72">
        <v>1</v>
      </c>
      <c r="V93" s="72">
        <v>1</v>
      </c>
      <c r="W93" s="72">
        <v>1</v>
      </c>
      <c r="X93" s="72">
        <v>1</v>
      </c>
      <c r="Y93" s="215"/>
      <c r="Z93" s="215"/>
      <c r="AA93" s="215"/>
      <c r="AB93" s="219"/>
      <c r="AC93" s="122"/>
      <c r="AD93" s="122"/>
      <c r="AE93" s="135"/>
    </row>
    <row r="94" spans="1:32" ht="61.5" customHeight="1" x14ac:dyDescent="0.3">
      <c r="A94" s="84" t="s">
        <v>6</v>
      </c>
      <c r="B94" s="84" t="s">
        <v>7</v>
      </c>
      <c r="C94" s="84" t="s">
        <v>6</v>
      </c>
      <c r="D94" s="84" t="s">
        <v>11</v>
      </c>
      <c r="E94" s="84" t="s">
        <v>6</v>
      </c>
      <c r="F94" s="84" t="s">
        <v>11</v>
      </c>
      <c r="G94" s="84" t="s">
        <v>48</v>
      </c>
      <c r="H94" s="84" t="s">
        <v>49</v>
      </c>
      <c r="I94" s="84" t="s">
        <v>54</v>
      </c>
      <c r="J94" s="84" t="s">
        <v>50</v>
      </c>
      <c r="K94" s="84" t="s">
        <v>6</v>
      </c>
      <c r="L94" s="84" t="s">
        <v>11</v>
      </c>
      <c r="M94" s="84" t="s">
        <v>10</v>
      </c>
      <c r="N94" s="84" t="s">
        <v>121</v>
      </c>
      <c r="O94" s="84" t="s">
        <v>51</v>
      </c>
      <c r="P94" s="138" t="s">
        <v>101</v>
      </c>
      <c r="Q94" s="82" t="s">
        <v>2</v>
      </c>
      <c r="R94" s="94">
        <v>4760</v>
      </c>
      <c r="S94" s="258">
        <f>3729.5-255.4</f>
        <v>3474.1</v>
      </c>
      <c r="T94" s="94">
        <v>0</v>
      </c>
      <c r="U94" s="94">
        <v>0</v>
      </c>
      <c r="V94" s="94">
        <v>0</v>
      </c>
      <c r="W94" s="94">
        <v>0</v>
      </c>
      <c r="X94" s="94">
        <v>0</v>
      </c>
      <c r="Y94" s="203"/>
      <c r="Z94" s="203"/>
      <c r="AA94" s="203"/>
      <c r="AB94" s="202"/>
      <c r="AC94" s="171"/>
      <c r="AD94" s="171"/>
      <c r="AE94" s="131"/>
    </row>
    <row r="95" spans="1:32" ht="55.5" customHeight="1" x14ac:dyDescent="0.3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77" t="s">
        <v>164</v>
      </c>
      <c r="Q95" s="72" t="s">
        <v>1</v>
      </c>
      <c r="R95" s="246">
        <v>1</v>
      </c>
      <c r="S95" s="259">
        <v>0</v>
      </c>
      <c r="T95" s="236">
        <v>0</v>
      </c>
      <c r="U95" s="236">
        <v>0</v>
      </c>
      <c r="V95" s="236">
        <v>0</v>
      </c>
      <c r="W95" s="236">
        <v>0</v>
      </c>
      <c r="X95" s="236">
        <v>0</v>
      </c>
      <c r="Y95" s="194"/>
      <c r="Z95" s="223"/>
      <c r="AA95" s="194"/>
      <c r="AB95" s="210"/>
      <c r="AC95" s="123"/>
      <c r="AD95" s="123"/>
      <c r="AE95" s="64"/>
    </row>
    <row r="96" spans="1:32" ht="59.25" customHeight="1" x14ac:dyDescent="0.3">
      <c r="A96" s="88" t="s">
        <v>6</v>
      </c>
      <c r="B96" s="88" t="s">
        <v>7</v>
      </c>
      <c r="C96" s="88" t="s">
        <v>6</v>
      </c>
      <c r="D96" s="88" t="s">
        <v>11</v>
      </c>
      <c r="E96" s="88" t="s">
        <v>6</v>
      </c>
      <c r="F96" s="88" t="s">
        <v>11</v>
      </c>
      <c r="G96" s="88" t="s">
        <v>48</v>
      </c>
      <c r="H96" s="88" t="s">
        <v>49</v>
      </c>
      <c r="I96" s="88" t="s">
        <v>54</v>
      </c>
      <c r="J96" s="88" t="s">
        <v>52</v>
      </c>
      <c r="K96" s="88" t="s">
        <v>6</v>
      </c>
      <c r="L96" s="88" t="s">
        <v>11</v>
      </c>
      <c r="M96" s="88" t="s">
        <v>10</v>
      </c>
      <c r="N96" s="84" t="s">
        <v>121</v>
      </c>
      <c r="O96" s="88" t="s">
        <v>51</v>
      </c>
      <c r="P96" s="138" t="s">
        <v>166</v>
      </c>
      <c r="Q96" s="82" t="s">
        <v>2</v>
      </c>
      <c r="R96" s="94">
        <v>0</v>
      </c>
      <c r="S96" s="258">
        <v>7900</v>
      </c>
      <c r="T96" s="94">
        <v>13596.6</v>
      </c>
      <c r="U96" s="94">
        <v>13596.6</v>
      </c>
      <c r="V96" s="94">
        <v>13596.6</v>
      </c>
      <c r="W96" s="94">
        <v>13596.6</v>
      </c>
      <c r="X96" s="94">
        <v>13596.6</v>
      </c>
      <c r="Y96" s="203"/>
      <c r="Z96" s="221"/>
      <c r="AA96" s="203"/>
      <c r="AB96" s="202"/>
      <c r="AC96" s="171"/>
      <c r="AD96" s="171"/>
      <c r="AE96" s="131"/>
    </row>
    <row r="97" spans="1:31" ht="57" customHeight="1" x14ac:dyDescent="0.3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77" t="s">
        <v>165</v>
      </c>
      <c r="Q97" s="71" t="s">
        <v>1</v>
      </c>
      <c r="R97" s="71">
        <v>0</v>
      </c>
      <c r="S97" s="260">
        <v>1</v>
      </c>
      <c r="T97" s="69">
        <v>1</v>
      </c>
      <c r="U97" s="69">
        <v>1</v>
      </c>
      <c r="V97" s="69">
        <v>1</v>
      </c>
      <c r="W97" s="69">
        <v>1</v>
      </c>
      <c r="X97" s="69">
        <v>1</v>
      </c>
      <c r="Y97" s="194"/>
      <c r="Z97" s="194"/>
      <c r="AA97" s="194"/>
      <c r="AB97" s="210"/>
      <c r="AC97" s="123"/>
      <c r="AD97" s="123"/>
      <c r="AE97" s="123"/>
    </row>
    <row r="98" spans="1:31" s="14" customFormat="1" ht="21" customHeight="1" x14ac:dyDescent="0.3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224"/>
      <c r="AA98" s="203"/>
      <c r="AB98" s="202"/>
      <c r="AC98" s="171"/>
      <c r="AD98" s="171"/>
      <c r="AE98" s="120"/>
    </row>
    <row r="99" spans="1:31" ht="40.5" customHeight="1" x14ac:dyDescent="0.35">
      <c r="A99" s="273"/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1"/>
      <c r="R99" s="1"/>
      <c r="S99" s="274"/>
      <c r="T99" s="274"/>
      <c r="U99" s="274"/>
      <c r="V99" s="274"/>
      <c r="W99" s="274"/>
      <c r="X99" s="274"/>
      <c r="Y99" s="225"/>
      <c r="Z99" s="226"/>
      <c r="AA99" s="201"/>
      <c r="AB99" s="200"/>
      <c r="AC99" s="127"/>
      <c r="AD99" s="127"/>
      <c r="AE99" s="104"/>
    </row>
    <row r="100" spans="1:31" ht="31.5" customHeight="1" x14ac:dyDescent="0.3">
      <c r="O100" s="2"/>
      <c r="P100" s="2"/>
      <c r="S100" s="2"/>
      <c r="T100" s="2"/>
      <c r="U100" s="2"/>
      <c r="V100" s="2"/>
      <c r="W100" s="2"/>
      <c r="X100" s="2"/>
      <c r="Y100" s="36"/>
      <c r="Z100" s="224"/>
      <c r="AA100" s="201"/>
      <c r="AB100" s="200"/>
      <c r="AC100" s="127"/>
      <c r="AD100" s="127"/>
      <c r="AE100" s="104"/>
    </row>
    <row r="101" spans="1:31" ht="45.75" customHeight="1" x14ac:dyDescent="0.3">
      <c r="A101" s="276"/>
      <c r="B101" s="277"/>
      <c r="C101" s="277"/>
      <c r="D101" s="277"/>
      <c r="E101" s="277"/>
      <c r="F101" s="277"/>
      <c r="G101" s="277"/>
      <c r="O101" s="2"/>
      <c r="P101" s="2"/>
      <c r="S101" s="2"/>
      <c r="T101" s="2"/>
      <c r="U101" s="2"/>
      <c r="V101" s="2"/>
      <c r="W101" s="2"/>
      <c r="X101" s="2"/>
      <c r="Y101" s="36"/>
      <c r="Z101" s="224"/>
      <c r="AA101" s="203"/>
      <c r="AB101" s="202"/>
      <c r="AC101" s="171"/>
      <c r="AD101" s="171"/>
      <c r="AE101" s="131"/>
    </row>
    <row r="102" spans="1:31" s="1" customFormat="1" ht="37.5" customHeight="1" x14ac:dyDescent="0.3">
      <c r="Y102" s="38"/>
      <c r="Z102" s="227"/>
      <c r="AA102" s="203"/>
      <c r="AB102" s="202"/>
      <c r="AC102" s="171"/>
      <c r="AD102" s="171"/>
      <c r="AE102" s="136"/>
    </row>
    <row r="103" spans="1:31" ht="65.25" customHeight="1" x14ac:dyDescent="0.3">
      <c r="O103" s="2"/>
      <c r="P103" s="2"/>
      <c r="S103" s="2"/>
      <c r="T103" s="2"/>
      <c r="U103" s="2"/>
      <c r="V103" s="2"/>
      <c r="W103" s="2"/>
      <c r="X103" s="2"/>
      <c r="Y103" s="36"/>
      <c r="Z103" s="224"/>
      <c r="AA103" s="194"/>
      <c r="AB103" s="210"/>
      <c r="AC103" s="123"/>
      <c r="AD103" s="123"/>
      <c r="AE103" s="137"/>
    </row>
    <row r="104" spans="1:31" ht="32.25" customHeight="1" x14ac:dyDescent="0.3">
      <c r="O104" s="2"/>
      <c r="P104" s="2"/>
      <c r="S104" s="2"/>
      <c r="T104" s="2"/>
      <c r="U104" s="2"/>
      <c r="V104" s="2"/>
      <c r="W104" s="2"/>
      <c r="X104" s="2"/>
      <c r="Y104" s="36"/>
      <c r="Z104" s="224"/>
      <c r="AA104" s="215"/>
      <c r="AB104" s="219"/>
      <c r="AC104" s="122"/>
      <c r="AD104" s="122"/>
      <c r="AE104" s="135"/>
    </row>
    <row r="105" spans="1:31" ht="44.25" customHeight="1" x14ac:dyDescent="0.3">
      <c r="O105" s="2"/>
      <c r="P105" s="2"/>
      <c r="S105" s="2"/>
      <c r="T105" s="2"/>
      <c r="U105" s="2"/>
      <c r="V105" s="2"/>
      <c r="W105" s="2"/>
      <c r="X105" s="2"/>
      <c r="Y105" s="36"/>
      <c r="Z105" s="224"/>
      <c r="AA105" s="201"/>
      <c r="AB105" s="200"/>
      <c r="AC105" s="127"/>
      <c r="AD105" s="127"/>
      <c r="AE105" s="104"/>
    </row>
    <row r="106" spans="1:31" ht="50.25" hidden="1" customHeight="1" x14ac:dyDescent="0.25">
      <c r="A106" s="9"/>
      <c r="B106" s="9"/>
      <c r="C106" s="9"/>
      <c r="D106" s="9"/>
      <c r="E106" s="9"/>
      <c r="F106" s="9"/>
      <c r="G106" s="9"/>
      <c r="H106" s="9" t="s">
        <v>6</v>
      </c>
      <c r="I106" s="9" t="s">
        <v>7</v>
      </c>
      <c r="J106" s="9" t="s">
        <v>10</v>
      </c>
      <c r="K106" s="9" t="s">
        <v>6</v>
      </c>
      <c r="L106" s="9" t="s">
        <v>9</v>
      </c>
      <c r="M106" s="9" t="s">
        <v>6</v>
      </c>
      <c r="N106" s="9" t="s">
        <v>6</v>
      </c>
      <c r="O106" s="9" t="s">
        <v>6</v>
      </c>
      <c r="P106" s="237" t="s">
        <v>155</v>
      </c>
      <c r="Q106" s="10" t="s">
        <v>2</v>
      </c>
      <c r="R106" s="10"/>
      <c r="S106" s="261">
        <v>0</v>
      </c>
      <c r="T106" s="11">
        <v>0</v>
      </c>
      <c r="U106" s="11">
        <v>0</v>
      </c>
      <c r="V106" s="11">
        <f>V108</f>
        <v>0</v>
      </c>
      <c r="W106" s="97">
        <f>W108</f>
        <v>0</v>
      </c>
      <c r="X106" s="65">
        <f>X108</f>
        <v>0</v>
      </c>
      <c r="Y106" s="171"/>
      <c r="Z106" s="203"/>
      <c r="AA106" s="203"/>
      <c r="AB106" s="202"/>
      <c r="AC106" s="171"/>
      <c r="AD106" s="171"/>
      <c r="AE106" s="65"/>
    </row>
    <row r="107" spans="1:31" ht="40.5" hidden="1" customHeight="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238" t="s">
        <v>156</v>
      </c>
      <c r="Q107" s="12" t="s">
        <v>3</v>
      </c>
      <c r="R107" s="12"/>
      <c r="S107" s="236">
        <f>S110</f>
        <v>17</v>
      </c>
      <c r="T107" s="15">
        <f t="shared" ref="T107:X107" si="18">T110</f>
        <v>17</v>
      </c>
      <c r="U107" s="15">
        <f t="shared" si="18"/>
        <v>10</v>
      </c>
      <c r="V107" s="15">
        <f t="shared" si="18"/>
        <v>6</v>
      </c>
      <c r="W107" s="96">
        <f t="shared" si="18"/>
        <v>3</v>
      </c>
      <c r="X107" s="64">
        <f t="shared" si="18"/>
        <v>0</v>
      </c>
      <c r="Y107" s="123"/>
      <c r="Z107" s="194"/>
      <c r="AA107" s="194"/>
      <c r="AB107" s="210"/>
      <c r="AC107" s="123"/>
      <c r="AD107" s="123"/>
      <c r="AE107" s="64"/>
    </row>
    <row r="108" spans="1:31" ht="35.25" hidden="1" customHeigh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239" t="s">
        <v>157</v>
      </c>
      <c r="Q108" s="17" t="s">
        <v>2</v>
      </c>
      <c r="R108" s="17"/>
      <c r="S108" s="70">
        <v>0</v>
      </c>
      <c r="T108" s="16">
        <v>0</v>
      </c>
      <c r="U108" s="16">
        <v>0</v>
      </c>
      <c r="V108" s="31">
        <v>0</v>
      </c>
      <c r="W108" s="98">
        <v>0</v>
      </c>
      <c r="X108" s="66">
        <v>0</v>
      </c>
      <c r="Y108" s="66"/>
      <c r="Z108" s="228"/>
      <c r="AA108" s="228"/>
      <c r="AB108" s="229"/>
      <c r="AC108" s="66"/>
      <c r="AD108" s="66"/>
      <c r="AE108" s="66"/>
    </row>
    <row r="109" spans="1:31" ht="45.75" hidden="1" customHeigh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240" t="s">
        <v>158</v>
      </c>
      <c r="Q109" s="12" t="s">
        <v>1</v>
      </c>
      <c r="R109" s="12"/>
      <c r="S109" s="236">
        <v>0</v>
      </c>
      <c r="T109" s="15">
        <v>0</v>
      </c>
      <c r="U109" s="15">
        <v>0</v>
      </c>
      <c r="V109" s="15">
        <v>0</v>
      </c>
      <c r="W109" s="96">
        <v>0</v>
      </c>
      <c r="X109" s="64">
        <v>0</v>
      </c>
      <c r="Y109" s="123"/>
      <c r="Z109" s="194"/>
      <c r="AA109" s="194"/>
      <c r="AB109" s="210"/>
      <c r="AC109" s="123"/>
      <c r="AD109" s="123"/>
      <c r="AE109" s="64"/>
    </row>
    <row r="110" spans="1:31" ht="30" hidden="1" customHeight="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239" t="s">
        <v>159</v>
      </c>
      <c r="Q110" s="12" t="s">
        <v>3</v>
      </c>
      <c r="R110" s="12"/>
      <c r="S110" s="236">
        <v>17</v>
      </c>
      <c r="T110" s="15">
        <v>17</v>
      </c>
      <c r="U110" s="15">
        <v>10</v>
      </c>
      <c r="V110" s="15">
        <v>6</v>
      </c>
      <c r="W110" s="96">
        <v>3</v>
      </c>
      <c r="X110" s="64">
        <v>0</v>
      </c>
      <c r="Y110" s="123"/>
      <c r="Z110" s="194"/>
      <c r="AA110" s="194"/>
      <c r="AB110" s="210"/>
      <c r="AC110" s="123"/>
      <c r="AD110" s="123"/>
      <c r="AE110" s="64"/>
    </row>
    <row r="111" spans="1:31" ht="78.75" hidden="1" customHeight="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238" t="s">
        <v>160</v>
      </c>
      <c r="Q111" s="12" t="s">
        <v>17</v>
      </c>
      <c r="R111" s="12"/>
      <c r="S111" s="236">
        <v>1</v>
      </c>
      <c r="T111" s="15">
        <v>1</v>
      </c>
      <c r="U111" s="15">
        <v>1</v>
      </c>
      <c r="V111" s="15">
        <v>1</v>
      </c>
      <c r="W111" s="96">
        <v>1</v>
      </c>
      <c r="X111" s="64">
        <v>1</v>
      </c>
      <c r="Y111" s="123"/>
      <c r="Z111" s="194"/>
      <c r="AA111" s="194"/>
      <c r="AB111" s="210"/>
      <c r="AC111" s="123"/>
      <c r="AD111" s="123"/>
      <c r="AE111" s="64"/>
    </row>
    <row r="112" spans="1:31" ht="18.75" x14ac:dyDescent="0.3">
      <c r="W112" s="30"/>
    </row>
    <row r="113" spans="2:31" ht="18.75" x14ac:dyDescent="0.3">
      <c r="W113" s="30"/>
    </row>
    <row r="114" spans="2:31" ht="18.75" x14ac:dyDescent="0.3">
      <c r="B114" s="291"/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7"/>
      <c r="R114" s="7"/>
      <c r="S114" s="262"/>
      <c r="T114" s="29"/>
      <c r="W114" s="30"/>
    </row>
    <row r="115" spans="2:31" ht="18.75" x14ac:dyDescent="0.3">
      <c r="B115" s="291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7"/>
      <c r="R115" s="60"/>
      <c r="S115" s="30"/>
      <c r="T115" s="29"/>
      <c r="V115" s="32"/>
      <c r="W115" s="36"/>
      <c r="X115" s="22"/>
      <c r="Y115" s="175"/>
      <c r="Z115" s="224"/>
      <c r="AA115" s="224"/>
      <c r="AB115" s="36"/>
      <c r="AC115" s="175"/>
      <c r="AD115" s="175"/>
      <c r="AE115" s="22"/>
    </row>
    <row r="116" spans="2:31" ht="18.75" x14ac:dyDescent="0.3">
      <c r="P116" s="5"/>
      <c r="Q116" s="7"/>
      <c r="R116" s="60"/>
      <c r="S116" s="30"/>
      <c r="T116" s="29"/>
      <c r="V116" s="33"/>
      <c r="W116" s="36"/>
      <c r="X116" s="22"/>
      <c r="Y116" s="175"/>
      <c r="Z116" s="224"/>
      <c r="AA116" s="224"/>
      <c r="AB116" s="36"/>
      <c r="AC116" s="175"/>
      <c r="AD116" s="175"/>
      <c r="AE116" s="22"/>
    </row>
    <row r="117" spans="2:31" ht="18.75" x14ac:dyDescent="0.3">
      <c r="P117" s="5"/>
      <c r="Q117" s="7"/>
      <c r="R117" s="60"/>
      <c r="S117" s="30"/>
      <c r="T117" s="29"/>
      <c r="V117" s="33"/>
      <c r="W117" s="36"/>
      <c r="X117" s="22"/>
      <c r="Y117" s="175"/>
      <c r="Z117" s="224"/>
      <c r="AA117" s="224"/>
      <c r="AB117" s="36"/>
      <c r="AC117" s="175"/>
      <c r="AD117" s="175"/>
      <c r="AE117" s="22"/>
    </row>
    <row r="118" spans="2:31" ht="18.75" x14ac:dyDescent="0.3">
      <c r="P118" s="5"/>
      <c r="Q118" s="7"/>
      <c r="R118" s="60"/>
      <c r="S118" s="30"/>
      <c r="T118" s="29"/>
      <c r="V118" s="33"/>
      <c r="W118" s="36"/>
      <c r="X118" s="22"/>
      <c r="Y118" s="175"/>
      <c r="Z118" s="224"/>
      <c r="AA118" s="224"/>
      <c r="AB118" s="36"/>
      <c r="AC118" s="175"/>
      <c r="AD118" s="175"/>
      <c r="AE118" s="22"/>
    </row>
    <row r="119" spans="2:31" ht="18.75" x14ac:dyDescent="0.3">
      <c r="P119" s="5"/>
      <c r="Q119" s="7"/>
      <c r="R119" s="60"/>
      <c r="S119" s="30"/>
      <c r="T119" s="29"/>
      <c r="V119" s="33"/>
      <c r="W119" s="36"/>
      <c r="X119" s="22"/>
      <c r="Y119" s="175"/>
      <c r="Z119" s="224"/>
      <c r="AA119" s="224"/>
      <c r="AB119" s="36"/>
      <c r="AC119" s="175"/>
      <c r="AD119" s="175"/>
      <c r="AE119" s="22"/>
    </row>
    <row r="120" spans="2:31" ht="18.75" x14ac:dyDescent="0.3">
      <c r="P120" s="5"/>
      <c r="Q120" s="7"/>
      <c r="R120" s="7"/>
      <c r="S120" s="262"/>
      <c r="T120" s="29"/>
      <c r="U120" s="29"/>
      <c r="V120" s="29"/>
      <c r="W120" s="36"/>
      <c r="X120" s="22"/>
      <c r="Y120" s="175"/>
      <c r="Z120" s="224"/>
      <c r="AA120" s="224"/>
      <c r="AB120" s="36"/>
      <c r="AC120" s="175"/>
      <c r="AD120" s="175"/>
      <c r="AE120" s="22"/>
    </row>
    <row r="121" spans="2:31" ht="18.75" x14ac:dyDescent="0.3">
      <c r="P121" s="5"/>
      <c r="Q121" s="7"/>
      <c r="R121" s="7"/>
      <c r="S121" s="262"/>
      <c r="T121" s="29"/>
      <c r="U121" s="29"/>
      <c r="V121" s="29"/>
      <c r="W121" s="36"/>
      <c r="X121" s="22"/>
      <c r="Y121" s="175"/>
      <c r="Z121" s="224"/>
      <c r="AA121" s="224"/>
      <c r="AB121" s="36"/>
      <c r="AC121" s="175"/>
      <c r="AD121" s="175"/>
      <c r="AE121" s="22"/>
    </row>
    <row r="122" spans="2:31" ht="18.75" x14ac:dyDescent="0.3">
      <c r="W122" s="30"/>
    </row>
    <row r="123" spans="2:31" ht="18.75" x14ac:dyDescent="0.3">
      <c r="W123" s="30"/>
    </row>
    <row r="124" spans="2:31" ht="18.75" x14ac:dyDescent="0.3">
      <c r="W124" s="30"/>
    </row>
    <row r="125" spans="2:31" ht="18.75" x14ac:dyDescent="0.3">
      <c r="W125" s="30"/>
    </row>
    <row r="126" spans="2:31" ht="18.75" x14ac:dyDescent="0.3">
      <c r="W126" s="30"/>
    </row>
    <row r="127" spans="2:31" ht="18.75" x14ac:dyDescent="0.3">
      <c r="W127" s="30"/>
    </row>
    <row r="128" spans="2:31" ht="18.75" x14ac:dyDescent="0.3">
      <c r="W128" s="30"/>
    </row>
    <row r="129" spans="23:23" ht="18.75" x14ac:dyDescent="0.3">
      <c r="W129" s="30"/>
    </row>
    <row r="130" spans="23:23" ht="18.75" x14ac:dyDescent="0.3">
      <c r="W130" s="30"/>
    </row>
    <row r="131" spans="23:23" ht="18.75" x14ac:dyDescent="0.3">
      <c r="W131" s="30"/>
    </row>
    <row r="132" spans="23:23" ht="18.75" x14ac:dyDescent="0.3">
      <c r="W132" s="30"/>
    </row>
    <row r="133" spans="23:23" ht="18.75" x14ac:dyDescent="0.3">
      <c r="W133" s="30"/>
    </row>
    <row r="134" spans="23:23" ht="18.75" x14ac:dyDescent="0.3">
      <c r="W134" s="30"/>
    </row>
    <row r="135" spans="23:23" ht="18.75" x14ac:dyDescent="0.3">
      <c r="W135" s="30"/>
    </row>
    <row r="136" spans="23:23" ht="18.75" x14ac:dyDescent="0.3">
      <c r="W136" s="30"/>
    </row>
    <row r="137" spans="23:23" ht="18.75" x14ac:dyDescent="0.3">
      <c r="W137" s="30"/>
    </row>
    <row r="138" spans="23:23" ht="18.75" x14ac:dyDescent="0.3">
      <c r="W138" s="30"/>
    </row>
    <row r="139" spans="23:23" ht="18.75" x14ac:dyDescent="0.3">
      <c r="W139" s="30"/>
    </row>
    <row r="140" spans="23:23" ht="18.75" x14ac:dyDescent="0.3">
      <c r="W140" s="30"/>
    </row>
    <row r="141" spans="23:23" ht="18.75" x14ac:dyDescent="0.3">
      <c r="W141" s="30"/>
    </row>
    <row r="142" spans="23:23" ht="18.75" x14ac:dyDescent="0.3">
      <c r="W142" s="30"/>
    </row>
    <row r="143" spans="23:23" ht="18.75" x14ac:dyDescent="0.3">
      <c r="W143" s="30"/>
    </row>
    <row r="159" spans="4:20" x14ac:dyDescent="0.35"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5"/>
      <c r="O159" s="285"/>
      <c r="P159" s="285"/>
      <c r="Q159" s="285"/>
      <c r="R159" s="285"/>
      <c r="S159" s="285"/>
      <c r="T159" s="285"/>
    </row>
    <row r="160" spans="4:20" ht="34.5" customHeight="1" x14ac:dyDescent="0.35">
      <c r="D160" s="286"/>
      <c r="E160" s="286"/>
      <c r="F160" s="286"/>
      <c r="G160" s="286"/>
      <c r="H160" s="286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34"/>
    </row>
    <row r="161" spans="4:4" x14ac:dyDescent="0.35">
      <c r="D161" s="241"/>
    </row>
  </sheetData>
  <mergeCells count="36">
    <mergeCell ref="D159:T159"/>
    <mergeCell ref="D160:S160"/>
    <mergeCell ref="A10:X10"/>
    <mergeCell ref="A11:X11"/>
    <mergeCell ref="A12:X12"/>
    <mergeCell ref="A18:N18"/>
    <mergeCell ref="P25:P26"/>
    <mergeCell ref="Q25:Q26"/>
    <mergeCell ref="B114:P114"/>
    <mergeCell ref="B115:P115"/>
    <mergeCell ref="B13:X13"/>
    <mergeCell ref="D14:Q14"/>
    <mergeCell ref="A17:T17"/>
    <mergeCell ref="A26:B26"/>
    <mergeCell ref="E26:F26"/>
    <mergeCell ref="H26:J26"/>
    <mergeCell ref="A101:G101"/>
    <mergeCell ref="P41:P43"/>
    <mergeCell ref="AA25:AB25"/>
    <mergeCell ref="S25:X25"/>
    <mergeCell ref="K26:M26"/>
    <mergeCell ref="A25:J25"/>
    <mergeCell ref="K25:N25"/>
    <mergeCell ref="O25:O26"/>
    <mergeCell ref="R25:R26"/>
    <mergeCell ref="P48:P50"/>
    <mergeCell ref="P57:P59"/>
    <mergeCell ref="T5:X5"/>
    <mergeCell ref="U9:X9"/>
    <mergeCell ref="U8:X8"/>
    <mergeCell ref="AC25:AE25"/>
    <mergeCell ref="A99:P99"/>
    <mergeCell ref="S99:X99"/>
    <mergeCell ref="U6:X6"/>
    <mergeCell ref="T7:X7"/>
    <mergeCell ref="R24:S24"/>
  </mergeCells>
  <phoneticPr fontId="32" type="noConversion"/>
  <pageMargins left="0.23622047244094491" right="0.23622047244094491" top="0.35433070866141736" bottom="0.19685039370078741" header="0.31496062992125984" footer="0.31496062992125984"/>
  <pageSetup paperSize="9" scale="59" fitToHeight="0" orientation="landscape" verticalDpi="300" r:id="rId1"/>
  <headerFooter differentFirst="1">
    <oddFooter>&amp;C&amp;P</oddFooter>
  </headerFooter>
  <rowBreaks count="2" manualBreakCount="2">
    <brk id="36" max="24" man="1"/>
    <brk id="59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2026-05-19T15:04:42Z</dcterms:modified>
</cp:coreProperties>
</file>